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990" yWindow="-150" windowWidth="7320" windowHeight="4770" tabRatio="623"/>
  </bookViews>
  <sheets>
    <sheet name="Órganos Centrales" sheetId="7" r:id="rId1"/>
    <sheet name="Fiscalías Territoriales" sheetId="8" r:id="rId2"/>
    <sheet name="Antigüedad-Edad" sheetId="1" r:id="rId3"/>
    <sheet name="Sexo" sheetId="2" r:id="rId4"/>
    <sheet name="Rotación de personal" sheetId="3" r:id="rId5"/>
    <sheet name="Número de Fiscales - Población" sheetId="5" r:id="rId6"/>
    <sheet name="Situaciones Adtvas-Bajas enf." sheetId="6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L9" i="6" l="1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8" i="6"/>
  <c r="M25" i="6"/>
  <c r="N25" i="6"/>
  <c r="L25" i="6" s="1"/>
  <c r="E2" i="7" l="1"/>
  <c r="P2" i="7" l="1"/>
  <c r="K2" i="7"/>
  <c r="C28" i="5" l="1"/>
  <c r="E26" i="5" l="1"/>
  <c r="D26" i="5"/>
  <c r="C29" i="5" s="1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26" i="5" l="1"/>
  <c r="AE12" i="1" l="1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6" i="3"/>
  <c r="CF8" i="2" l="1"/>
  <c r="AF7" i="1" l="1"/>
  <c r="F7" i="2"/>
  <c r="G7" i="2" s="1"/>
  <c r="T7" i="2"/>
  <c r="W7" i="2"/>
  <c r="AF7" i="2"/>
  <c r="AD7" i="2" s="1"/>
  <c r="F8" i="2"/>
  <c r="G8" i="2" s="1"/>
  <c r="T8" i="2"/>
  <c r="W8" i="2"/>
  <c r="AF8" i="2"/>
  <c r="AD8" i="2" s="1"/>
  <c r="CG8" i="2"/>
  <c r="F9" i="2"/>
  <c r="G9" i="2" s="1"/>
  <c r="T9" i="2"/>
  <c r="W9" i="2"/>
  <c r="AF9" i="2"/>
  <c r="AD9" i="2" s="1"/>
  <c r="F10" i="2"/>
  <c r="G10" i="2" s="1"/>
  <c r="T10" i="2"/>
  <c r="W10" i="2"/>
  <c r="AF10" i="2"/>
  <c r="AD10" i="2" s="1"/>
  <c r="F11" i="2"/>
  <c r="G11" i="2" s="1"/>
  <c r="T11" i="2"/>
  <c r="W11" i="2"/>
  <c r="AF11" i="2"/>
  <c r="AD11" i="2" s="1"/>
  <c r="F12" i="2"/>
  <c r="G12" i="2" s="1"/>
  <c r="T12" i="2"/>
  <c r="W12" i="2"/>
  <c r="AE12" i="2"/>
  <c r="AM12" i="2"/>
  <c r="F13" i="2"/>
  <c r="G13" i="2" s="1"/>
  <c r="T13" i="2"/>
  <c r="W13" i="2"/>
  <c r="F14" i="2"/>
  <c r="G14" i="2" s="1"/>
  <c r="T14" i="2"/>
  <c r="W14" i="2"/>
  <c r="F15" i="2"/>
  <c r="G15" i="2" s="1"/>
  <c r="T15" i="2"/>
  <c r="W15" i="2"/>
  <c r="F16" i="2"/>
  <c r="G16" i="2" s="1"/>
  <c r="U16" i="2"/>
  <c r="V16" i="2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AN8" i="2" l="1"/>
  <c r="AN10" i="2"/>
  <c r="CE8" i="2"/>
  <c r="AF12" i="2"/>
  <c r="AD12" i="2" s="1"/>
  <c r="AL10" i="2"/>
  <c r="AN9" i="2"/>
  <c r="AL8" i="2"/>
  <c r="AN7" i="2"/>
  <c r="W16" i="2"/>
  <c r="AN11" i="2"/>
  <c r="AN12" i="2" s="1"/>
  <c r="AL12" i="2" s="1"/>
  <c r="AL11" i="2"/>
  <c r="AL9" i="2"/>
  <c r="AL7" i="2"/>
  <c r="AF10" i="1"/>
  <c r="AF8" i="1"/>
  <c r="AF11" i="1"/>
  <c r="AF9" i="1"/>
  <c r="AF12" i="1" l="1"/>
</calcChain>
</file>

<file path=xl/sharedStrings.xml><?xml version="1.0" encoding="utf-8"?>
<sst xmlns="http://schemas.openxmlformats.org/spreadsheetml/2006/main" count="319" uniqueCount="105">
  <si>
    <t>EDAD MEDIA DE LOS FISCALES POR COMUNIDADES AUTÓNOMAS</t>
  </si>
  <si>
    <t>Comunidad Autónoma</t>
  </si>
  <si>
    <t>Edad Media</t>
  </si>
  <si>
    <t>Andalucía</t>
  </si>
  <si>
    <t>Aragón</t>
  </si>
  <si>
    <t>Asturias</t>
  </si>
  <si>
    <t>Canarias</t>
  </si>
  <si>
    <t>Cantabria</t>
  </si>
  <si>
    <t>Cataluña</t>
  </si>
  <si>
    <t>Extremadura</t>
  </si>
  <si>
    <t>Galicia</t>
  </si>
  <si>
    <t>La Rioja</t>
  </si>
  <si>
    <t>Madrid</t>
  </si>
  <si>
    <t>Murcia</t>
  </si>
  <si>
    <t>Navarra</t>
  </si>
  <si>
    <t>Órganos Centrales</t>
  </si>
  <si>
    <t>País Vasco</t>
  </si>
  <si>
    <t>ANTIGÜEDAD MEDIA DE LOS FISCALES POR COMUNIDADES AUTÓNOMAS</t>
  </si>
  <si>
    <t>Antigüedad</t>
  </si>
  <si>
    <t>RANGO</t>
  </si>
  <si>
    <t>TOTAL</t>
  </si>
  <si>
    <t>PORCENTAJE</t>
  </si>
  <si>
    <t>DE 41 A 50</t>
  </si>
  <si>
    <t>DE 51 A 60</t>
  </si>
  <si>
    <t>DE 61 A 70</t>
  </si>
  <si>
    <t>PIRÁMIDE DE EDAD EN LA CARRERA FISCAL</t>
  </si>
  <si>
    <t>Indicadores sociológicos de la Carrera Fiscal / Antigüedad - Edad</t>
  </si>
  <si>
    <t>Indicadores sociológicos de la Carrera Fiscal / Sexo</t>
  </si>
  <si>
    <t>Hombre</t>
  </si>
  <si>
    <t>Mujer</t>
  </si>
  <si>
    <t>ANTIGÜEDAD POR SEXO DE LOS FISCALES DE LAS COMUNIDADES AUTÓNOMAS</t>
  </si>
  <si>
    <t>EDAD POR SEXO DE LOS FISCALES DE LAS COMUNIDADES AUTÓNOMAS</t>
  </si>
  <si>
    <t>CUADROS DIRECTIVOS DE LA CARRERA FISCAL</t>
  </si>
  <si>
    <t>Fiscal de Sala</t>
  </si>
  <si>
    <t>Fiscal Jefe</t>
  </si>
  <si>
    <t>Fiscal Jefe de Área</t>
  </si>
  <si>
    <t>Fiscal Superior CCAA</t>
  </si>
  <si>
    <t>Total</t>
  </si>
  <si>
    <t>NÚMERO DE FISCALES POR SEXO DE LAS COMUNIDADES AUTÓNOMAS</t>
  </si>
  <si>
    <t>PIRÁMIDE DE EDAD POR SEXO EN LA CARRERA FISCAL</t>
  </si>
  <si>
    <t>DE 26 A 30</t>
  </si>
  <si>
    <t>DE 31 A 35</t>
  </si>
  <si>
    <t>DE 36 A 40</t>
  </si>
  <si>
    <t>DE 41 A 45</t>
  </si>
  <si>
    <t>DE 46 A 50</t>
  </si>
  <si>
    <t>DE 51 A 55</t>
  </si>
  <si>
    <t>DE 56 A 60</t>
  </si>
  <si>
    <t>DE 61 A 65</t>
  </si>
  <si>
    <t>DE 66 A 70</t>
  </si>
  <si>
    <t>Indicadores sociológicos de la Carrera Fiscal / Rotación de personal</t>
  </si>
  <si>
    <t>ÍNDICE DE ROTACIÓN DE FISCALES POR COMUNIDADES AUTÓNOMAS</t>
  </si>
  <si>
    <t>Puestos</t>
  </si>
  <si>
    <t>Porcentaje</t>
  </si>
  <si>
    <t>PORCENTAJE DE MUJERES POR RANGO DE EDAD</t>
  </si>
  <si>
    <t>DE 20 A 30</t>
  </si>
  <si>
    <t>DE 31 A 40</t>
  </si>
  <si>
    <t>NÚMERO DE FISCALES DE LAS COMUNIDADES AUTÓNOMAS</t>
  </si>
  <si>
    <t>Total Fiscales</t>
  </si>
  <si>
    <t>Indicadores sociológicos de la Carrera Fiscal / Número de Fiscales / Población</t>
  </si>
  <si>
    <t>Fiscales por cada 100.000 habitantes</t>
  </si>
  <si>
    <r>
      <t>Fuente:</t>
    </r>
    <r>
      <rPr>
        <sz val="9"/>
        <color indexed="63"/>
        <rFont val="Arial"/>
        <family val="2"/>
      </rPr>
      <t> Instituto Nacional de Estadística</t>
    </r>
  </si>
  <si>
    <t>Población *</t>
  </si>
  <si>
    <t>PORCENTAJE DE HOMBRES POR RANGO DE EDAD</t>
  </si>
  <si>
    <t>Castilla - La Mancha</t>
  </si>
  <si>
    <t>Illes Balears</t>
  </si>
  <si>
    <t>Castilla y León</t>
  </si>
  <si>
    <t>Comunitat Valenciana</t>
  </si>
  <si>
    <t>Total habitantes</t>
  </si>
  <si>
    <t>% Mujeres</t>
  </si>
  <si>
    <t xml:space="preserve"> Total (Hombre + Mujer)</t>
  </si>
  <si>
    <t>Tipo de Situación Administrativa</t>
  </si>
  <si>
    <t>Destino</t>
  </si>
  <si>
    <t>Excedencia</t>
  </si>
  <si>
    <t>Servicios Especiales</t>
  </si>
  <si>
    <t>Comisión de Servicios</t>
  </si>
  <si>
    <t>Retención</t>
  </si>
  <si>
    <t>Adscripción</t>
  </si>
  <si>
    <t>Número de Fiscales</t>
  </si>
  <si>
    <t>PORCENTAJE DE FISCALES POR SITUACIÓN ADMINISTRATIVA</t>
  </si>
  <si>
    <t>Rotaciones salida</t>
  </si>
  <si>
    <t>Rotaciones entrada</t>
  </si>
  <si>
    <t>Altos Cargos de la Fiscalía General del Estado</t>
  </si>
  <si>
    <t>Varones</t>
  </si>
  <si>
    <t>Mujeres</t>
  </si>
  <si>
    <t>Fiscales Superiores de Comunidad Autónoma</t>
  </si>
  <si>
    <t>Hombres</t>
  </si>
  <si>
    <t xml:space="preserve">Total </t>
  </si>
  <si>
    <t>Fiscales Jefes de las Fiscalías Provinciales</t>
  </si>
  <si>
    <t xml:space="preserve">Fiscales Jefes de Fiscalías de Área </t>
  </si>
  <si>
    <t>Nº bajas por enfermedad</t>
  </si>
  <si>
    <t>Indicadores sociológicos de la Carrera Fiscal / Situaciones Administrativas / Bajas por enfermedad</t>
  </si>
  <si>
    <t>PORCENTAJE DE FISCALES POR BAJAS POR ENFERMEDAD</t>
  </si>
  <si>
    <t>Altos Cargos de la Fiscalía del Tribunal Supremo</t>
  </si>
  <si>
    <t>Altos Cargos de las Fiscalías Especiales  y ante Órganos Constitucionales</t>
  </si>
  <si>
    <t>* Cifras oficiales de población resultantes de la revisión del Padrón municipal a 1 de enero de 2017</t>
  </si>
  <si>
    <t>Barcelona</t>
  </si>
  <si>
    <t>Valencia/València</t>
  </si>
  <si>
    <t>Sevilla</t>
  </si>
  <si>
    <t>Alicante/Alacant</t>
  </si>
  <si>
    <t>Málaga</t>
  </si>
  <si>
    <t>Cádiz</t>
  </si>
  <si>
    <t>Bizkaia</t>
  </si>
  <si>
    <t>Coruña, A</t>
  </si>
  <si>
    <t>Provincias tomadas en cuenta para la elaboración estadística</t>
  </si>
  <si>
    <t>Fiscales Jefes de las diez provincias con mayor población de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</si>
</sst>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9"/>
      <name val="Calibri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9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3" fontId="4" fillId="2" borderId="0" xfId="0" applyNumberFormat="1" applyFont="1" applyFill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0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3" fontId="3" fillId="0" borderId="0" xfId="0" applyNumberFormat="1" applyFont="1" applyFill="1" applyBorder="1" applyAlignment="1">
      <alignment horizontal="left" vertical="center"/>
    </xf>
    <xf numFmtId="9" fontId="9" fillId="0" borderId="0" xfId="1" applyFont="1"/>
    <xf numFmtId="4" fontId="0" fillId="0" borderId="0" xfId="0" applyNumberFormat="1"/>
    <xf numFmtId="3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/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7" fillId="0" borderId="0" xfId="0" applyFont="1"/>
    <xf numFmtId="0" fontId="15" fillId="3" borderId="1" xfId="0" applyFont="1" applyFill="1" applyBorder="1" applyAlignment="1">
      <alignment vertical="center" wrapText="1"/>
    </xf>
    <xf numFmtId="0" fontId="15" fillId="0" borderId="1" xfId="0" applyFont="1" applyBorder="1"/>
    <xf numFmtId="0" fontId="13" fillId="4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0" fillId="0" borderId="5" xfId="0" applyBorder="1"/>
    <xf numFmtId="0" fontId="14" fillId="0" borderId="1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6" borderId="6" xfId="0" applyFont="1" applyFill="1" applyBorder="1" applyAlignment="1">
      <alignment horizontal="left" wrapText="1"/>
    </xf>
    <xf numFmtId="0" fontId="19" fillId="3" borderId="6" xfId="0" applyFont="1" applyFill="1" applyBorder="1" applyAlignment="1">
      <alignment wrapText="1"/>
    </xf>
    <xf numFmtId="0" fontId="14" fillId="3" borderId="7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3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'Órganos Centrales'!$B$1</c:f>
              <c:strCache>
                <c:ptCount val="1"/>
                <c:pt idx="0">
                  <c:v>Altos Cargos de la Fiscalía General del Estado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'Órganos Centrales'!$C$1:$D$1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'Órganos Centrales'!$C$2:$D$2</c:f>
              <c:numCache>
                <c:formatCode>General</c:formatCode>
                <c:ptCount val="2"/>
                <c:pt idx="0">
                  <c:v>9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1751296"/>
        <c:axId val="61753216"/>
      </c:barChart>
      <c:catAx>
        <c:axId val="6175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61753216"/>
        <c:crosses val="autoZero"/>
        <c:auto val="1"/>
        <c:lblAlgn val="ctr"/>
        <c:lblOffset val="100"/>
        <c:noMultiLvlLbl val="0"/>
      </c:catAx>
      <c:valAx>
        <c:axId val="6175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751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21156957928802589"/>
          <c:y val="2.74725274725274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Territoriales'!$I$1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'Fiscalías Territoriales'!$J$1:$K$1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Territoriales'!$J$2:$K$2</c:f>
              <c:numCache>
                <c:formatCode>General</c:formatCode>
                <c:ptCount val="2"/>
                <c:pt idx="0">
                  <c:v>29</c:v>
                </c:pt>
                <c:pt idx="1">
                  <c:v>15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Fiscalías de Área </a:t>
            </a:r>
          </a:p>
        </c:rich>
      </c:tx>
      <c:layout>
        <c:manualLayout>
          <c:xMode val="edge"/>
          <c:yMode val="edge"/>
          <c:x val="9.9242900240186449E-2"/>
          <c:y val="2.77008310249307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Territoriales'!$N$1</c:f>
              <c:strCache>
                <c:ptCount val="1"/>
                <c:pt idx="0">
                  <c:v>Fiscales Jefes de Fiscalías de Área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Territoriales'!$O$1:$P$1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Territoriales'!$O$2:$P$2</c:f>
              <c:numCache>
                <c:formatCode>General</c:formatCode>
                <c:ptCount val="2"/>
                <c:pt idx="0">
                  <c:v>11</c:v>
                </c:pt>
                <c:pt idx="1">
                  <c:v>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3355392"/>
        <c:axId val="93383296"/>
      </c:barChart>
      <c:catAx>
        <c:axId val="9335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93383296"/>
        <c:crosses val="autoZero"/>
        <c:auto val="1"/>
        <c:lblAlgn val="ctr"/>
        <c:lblOffset val="100"/>
        <c:noMultiLvlLbl val="0"/>
      </c:catAx>
      <c:valAx>
        <c:axId val="9338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355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las</a:t>
            </a:r>
            <a:r>
              <a:rPr lang="es-ES" baseline="0"/>
              <a:t> diez provincias con mayor población de España</a:t>
            </a:r>
            <a:endParaRPr lang="es-ES"/>
          </a:p>
        </c:rich>
      </c:tx>
      <c:layout>
        <c:manualLayout>
          <c:xMode val="edge"/>
          <c:yMode val="edge"/>
          <c:x val="0.11056151936865279"/>
          <c:y val="4.15512465373961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Territoriales'!$S$1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Territoriales'!$T$1:$U$1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Territoriales'!$T$2:$U$2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7300352"/>
        <c:axId val="107303680"/>
      </c:barChart>
      <c:catAx>
        <c:axId val="10730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07303680"/>
        <c:crosses val="autoZero"/>
        <c:auto val="1"/>
        <c:lblAlgn val="ctr"/>
        <c:lblOffset val="100"/>
        <c:noMultiLvlLbl val="0"/>
      </c:catAx>
      <c:valAx>
        <c:axId val="10730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300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Edad media de los Fiscales</a:t>
            </a:r>
            <a:r>
              <a:rPr lang="en-US" baseline="0"/>
              <a:t> por CCAA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07197549770292"/>
          <c:y val="0.13145539906103304"/>
          <c:w val="0.87595712098009193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'Antigüedad-Edad'!$C$6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'Antigüedad-Edad'!$B$7:$B$24</c:f>
              <c:strCache>
                <c:ptCount val="18"/>
                <c:pt idx="0">
                  <c:v>Órganos Centrales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'Antigüedad-Edad'!$C$7:$C$24</c:f>
              <c:numCache>
                <c:formatCode>#,##0</c:formatCode>
                <c:ptCount val="18"/>
                <c:pt idx="0">
                  <c:v>58.53</c:v>
                </c:pt>
                <c:pt idx="1">
                  <c:v>47.67</c:v>
                </c:pt>
                <c:pt idx="2">
                  <c:v>54.16</c:v>
                </c:pt>
                <c:pt idx="3">
                  <c:v>51.95</c:v>
                </c:pt>
                <c:pt idx="4">
                  <c:v>42.96</c:v>
                </c:pt>
                <c:pt idx="5">
                  <c:v>49.13</c:v>
                </c:pt>
                <c:pt idx="6">
                  <c:v>46.98</c:v>
                </c:pt>
                <c:pt idx="7">
                  <c:v>51.3</c:v>
                </c:pt>
                <c:pt idx="8">
                  <c:v>44.98</c:v>
                </c:pt>
                <c:pt idx="9">
                  <c:v>48.66</c:v>
                </c:pt>
                <c:pt idx="10">
                  <c:v>47.02</c:v>
                </c:pt>
                <c:pt idx="11">
                  <c:v>48.14</c:v>
                </c:pt>
                <c:pt idx="12">
                  <c:v>46.19</c:v>
                </c:pt>
                <c:pt idx="13">
                  <c:v>50.41</c:v>
                </c:pt>
                <c:pt idx="14">
                  <c:v>48.59</c:v>
                </c:pt>
                <c:pt idx="15">
                  <c:v>48.67</c:v>
                </c:pt>
                <c:pt idx="16">
                  <c:v>48.72</c:v>
                </c:pt>
                <c:pt idx="17">
                  <c:v>43.11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82208"/>
        <c:axId val="94783744"/>
      </c:barChart>
      <c:catAx>
        <c:axId val="9478220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94783744"/>
        <c:crosses val="autoZero"/>
        <c:auto val="1"/>
        <c:lblAlgn val="ctr"/>
        <c:lblOffset val="100"/>
        <c:noMultiLvlLbl val="0"/>
      </c:catAx>
      <c:valAx>
        <c:axId val="94783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4782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Antigüedad media de los Fiscales</a:t>
            </a:r>
            <a:r>
              <a:rPr lang="en-US" baseline="0"/>
              <a:t> por CCAA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3476263399701"/>
          <c:y val="0.13145539906103304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'Antigüedad-Edad'!$P$7:$P$24</c:f>
              <c:strCache>
                <c:ptCount val="18"/>
                <c:pt idx="0">
                  <c:v>Órganos Centrales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'Antigüedad-Edad'!$Q$7:$Q$24</c:f>
              <c:numCache>
                <c:formatCode>#,##0</c:formatCode>
                <c:ptCount val="18"/>
                <c:pt idx="0">
                  <c:v>31.35</c:v>
                </c:pt>
                <c:pt idx="1">
                  <c:v>17.309999999999999</c:v>
                </c:pt>
                <c:pt idx="2">
                  <c:v>24.25</c:v>
                </c:pt>
                <c:pt idx="3">
                  <c:v>23.13</c:v>
                </c:pt>
                <c:pt idx="4">
                  <c:v>12.34</c:v>
                </c:pt>
                <c:pt idx="5">
                  <c:v>19.559999999999999</c:v>
                </c:pt>
                <c:pt idx="6">
                  <c:v>16.34</c:v>
                </c:pt>
                <c:pt idx="7">
                  <c:v>20.82</c:v>
                </c:pt>
                <c:pt idx="8">
                  <c:v>13.06</c:v>
                </c:pt>
                <c:pt idx="9">
                  <c:v>18.2</c:v>
                </c:pt>
                <c:pt idx="10">
                  <c:v>17.21</c:v>
                </c:pt>
                <c:pt idx="11">
                  <c:v>17.23</c:v>
                </c:pt>
                <c:pt idx="12">
                  <c:v>16.22</c:v>
                </c:pt>
                <c:pt idx="13">
                  <c:v>22</c:v>
                </c:pt>
                <c:pt idx="14">
                  <c:v>18.260000000000002</c:v>
                </c:pt>
                <c:pt idx="15">
                  <c:v>17.32</c:v>
                </c:pt>
                <c:pt idx="16">
                  <c:v>21.14</c:v>
                </c:pt>
                <c:pt idx="17">
                  <c:v>12.65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24320"/>
        <c:axId val="94825856"/>
      </c:barChart>
      <c:catAx>
        <c:axId val="9482432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94825856"/>
        <c:crosses val="autoZero"/>
        <c:auto val="1"/>
        <c:lblAlgn val="ctr"/>
        <c:lblOffset val="100"/>
        <c:noMultiLvlLbl val="0"/>
      </c:catAx>
      <c:valAx>
        <c:axId val="94825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4824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'Antigüedad-Edad'!$AE$6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'Antigüedad-Edad'!$AD$7:$AD$11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'Antigüedad-Edad'!$AE$7:$AE$11</c:f>
              <c:numCache>
                <c:formatCode>#,##0</c:formatCode>
                <c:ptCount val="5"/>
                <c:pt idx="0">
                  <c:v>71</c:v>
                </c:pt>
                <c:pt idx="1">
                  <c:v>643</c:v>
                </c:pt>
                <c:pt idx="2">
                  <c:v>762</c:v>
                </c:pt>
                <c:pt idx="3">
                  <c:v>796</c:v>
                </c:pt>
                <c:pt idx="4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264896"/>
        <c:axId val="107326848"/>
      </c:barChart>
      <c:valAx>
        <c:axId val="107326848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11264896"/>
        <c:crosses val="autoZero"/>
        <c:crossBetween val="between"/>
      </c:valAx>
      <c:catAx>
        <c:axId val="111264896"/>
        <c:scaling>
          <c:orientation val="minMax"/>
        </c:scaling>
        <c:delete val="0"/>
        <c:axPos val="l"/>
        <c:majorTickMark val="out"/>
        <c:minorTickMark val="none"/>
        <c:tickLblPos val="nextTo"/>
        <c:crossAx val="1073268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baseline="0"/>
              <a:t>Distribución por sexo en las distintas CCAA: Edad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204819277108383E-2"/>
          <c:y val="0.11914893617021277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Sexo!$BH$6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cat>
            <c:strRef>
              <c:f>Sexo!$BG$8:$BG$24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Sexo!$BH$8:$BH$24</c:f>
              <c:numCache>
                <c:formatCode>#,##0</c:formatCode>
                <c:ptCount val="17"/>
                <c:pt idx="0">
                  <c:v>44.69</c:v>
                </c:pt>
                <c:pt idx="1">
                  <c:v>51.23</c:v>
                </c:pt>
                <c:pt idx="2">
                  <c:v>52.57</c:v>
                </c:pt>
                <c:pt idx="3">
                  <c:v>40.72</c:v>
                </c:pt>
                <c:pt idx="4">
                  <c:v>49.35</c:v>
                </c:pt>
                <c:pt idx="5">
                  <c:v>42.82</c:v>
                </c:pt>
                <c:pt idx="6">
                  <c:v>48</c:v>
                </c:pt>
                <c:pt idx="7">
                  <c:v>44.95</c:v>
                </c:pt>
                <c:pt idx="8">
                  <c:v>45.65</c:v>
                </c:pt>
                <c:pt idx="9">
                  <c:v>43.26</c:v>
                </c:pt>
                <c:pt idx="10">
                  <c:v>45.98</c:v>
                </c:pt>
                <c:pt idx="11">
                  <c:v>44.78</c:v>
                </c:pt>
                <c:pt idx="12">
                  <c:v>52.14</c:v>
                </c:pt>
                <c:pt idx="13">
                  <c:v>47.78</c:v>
                </c:pt>
                <c:pt idx="14">
                  <c:v>46.14</c:v>
                </c:pt>
                <c:pt idx="15">
                  <c:v>49.6</c:v>
                </c:pt>
                <c:pt idx="16">
                  <c:v>42.4</c:v>
                </c:pt>
              </c:numCache>
            </c:numRef>
          </c:val>
        </c:ser>
        <c:ser>
          <c:idx val="1"/>
          <c:order val="1"/>
          <c:tx>
            <c:strRef>
              <c:f>Sexo!$BI$6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Sexo!$BG$8:$BG$24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Sexo!$BI$8:$BI$24</c:f>
              <c:numCache>
                <c:formatCode>#,##0</c:formatCode>
                <c:ptCount val="17"/>
                <c:pt idx="0">
                  <c:v>50.65</c:v>
                </c:pt>
                <c:pt idx="1">
                  <c:v>57.08</c:v>
                </c:pt>
                <c:pt idx="2">
                  <c:v>51.32</c:v>
                </c:pt>
                <c:pt idx="3">
                  <c:v>45.2</c:v>
                </c:pt>
                <c:pt idx="4">
                  <c:v>48.9</c:v>
                </c:pt>
                <c:pt idx="5">
                  <c:v>51.13</c:v>
                </c:pt>
                <c:pt idx="6">
                  <c:v>54.6</c:v>
                </c:pt>
                <c:pt idx="7">
                  <c:v>45.01</c:v>
                </c:pt>
                <c:pt idx="8">
                  <c:v>51.67</c:v>
                </c:pt>
                <c:pt idx="9">
                  <c:v>50.78</c:v>
                </c:pt>
                <c:pt idx="10">
                  <c:v>50.3</c:v>
                </c:pt>
                <c:pt idx="11">
                  <c:v>47.59</c:v>
                </c:pt>
                <c:pt idx="12">
                  <c:v>48.67</c:v>
                </c:pt>
                <c:pt idx="13">
                  <c:v>49.4</c:v>
                </c:pt>
                <c:pt idx="14">
                  <c:v>51.2</c:v>
                </c:pt>
                <c:pt idx="15">
                  <c:v>47.83</c:v>
                </c:pt>
                <c:pt idx="16">
                  <c:v>43.82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08384"/>
        <c:axId val="94900992"/>
      </c:barChart>
      <c:catAx>
        <c:axId val="10740838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94900992"/>
        <c:crosses val="autoZero"/>
        <c:auto val="1"/>
        <c:lblAlgn val="ctr"/>
        <c:lblOffset val="100"/>
        <c:noMultiLvlLbl val="0"/>
      </c:catAx>
      <c:valAx>
        <c:axId val="94900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740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70481927710846"/>
          <c:y val="0.49148936170212804"/>
          <c:w val="0.1009036144578314"/>
          <c:h val="0.1021276595744680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las distintas CCAA: Antigüedad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00166389351077E-2"/>
          <c:y val="0.2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Sexo!$AT$6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dLbls>
            <c:delete val="1"/>
          </c:dLbls>
          <c:cat>
            <c:strRef>
              <c:f>Sexo!$AS$8:$AS$24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Sexo!$AT$8:$AT$24</c:f>
              <c:numCache>
                <c:formatCode>#,##0.00</c:formatCode>
                <c:ptCount val="17"/>
                <c:pt idx="0">
                  <c:v>15.04</c:v>
                </c:pt>
                <c:pt idx="1">
                  <c:v>21.85</c:v>
                </c:pt>
                <c:pt idx="2">
                  <c:v>23.73</c:v>
                </c:pt>
                <c:pt idx="3">
                  <c:v>10.62</c:v>
                </c:pt>
                <c:pt idx="4">
                  <c:v>19.71</c:v>
                </c:pt>
                <c:pt idx="5">
                  <c:v>13.25</c:v>
                </c:pt>
                <c:pt idx="6">
                  <c:v>18.61</c:v>
                </c:pt>
                <c:pt idx="7">
                  <c:v>12.16</c:v>
                </c:pt>
                <c:pt idx="8">
                  <c:v>15.91</c:v>
                </c:pt>
                <c:pt idx="9">
                  <c:v>13.59</c:v>
                </c:pt>
                <c:pt idx="10">
                  <c:v>15</c:v>
                </c:pt>
                <c:pt idx="11">
                  <c:v>14.81</c:v>
                </c:pt>
                <c:pt idx="12">
                  <c:v>24.71</c:v>
                </c:pt>
                <c:pt idx="13">
                  <c:v>17.95</c:v>
                </c:pt>
                <c:pt idx="14">
                  <c:v>15.11</c:v>
                </c:pt>
                <c:pt idx="15">
                  <c:v>22</c:v>
                </c:pt>
                <c:pt idx="16">
                  <c:v>12.4</c:v>
                </c:pt>
              </c:numCache>
            </c:numRef>
          </c:val>
        </c:ser>
        <c:ser>
          <c:idx val="1"/>
          <c:order val="1"/>
          <c:tx>
            <c:strRef>
              <c:f>Sexo!$AU$6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dLbls>
            <c:delete val="1"/>
          </c:dLbls>
          <c:cat>
            <c:strRef>
              <c:f>Sexo!$AS$8:$AS$24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Sexo!$AU$8:$AU$24</c:f>
              <c:numCache>
                <c:formatCode>#,##0.00</c:formatCode>
                <c:ptCount val="17"/>
                <c:pt idx="0">
                  <c:v>20.92</c:v>
                </c:pt>
                <c:pt idx="1">
                  <c:v>28.17</c:v>
                </c:pt>
                <c:pt idx="2">
                  <c:v>22.32</c:v>
                </c:pt>
                <c:pt idx="3">
                  <c:v>14.52</c:v>
                </c:pt>
                <c:pt idx="4">
                  <c:v>19.3</c:v>
                </c:pt>
                <c:pt idx="5">
                  <c:v>22.1</c:v>
                </c:pt>
                <c:pt idx="6">
                  <c:v>24.46</c:v>
                </c:pt>
                <c:pt idx="7">
                  <c:v>15.34</c:v>
                </c:pt>
                <c:pt idx="8">
                  <c:v>21.67</c:v>
                </c:pt>
                <c:pt idx="9">
                  <c:v>22.57</c:v>
                </c:pt>
                <c:pt idx="10">
                  <c:v>21.15</c:v>
                </c:pt>
                <c:pt idx="11">
                  <c:v>18.59</c:v>
                </c:pt>
                <c:pt idx="12">
                  <c:v>18.829999999999998</c:v>
                </c:pt>
                <c:pt idx="13">
                  <c:v>19.440000000000001</c:v>
                </c:pt>
                <c:pt idx="14">
                  <c:v>20.6</c:v>
                </c:pt>
                <c:pt idx="15">
                  <c:v>19</c:v>
                </c:pt>
                <c:pt idx="16">
                  <c:v>13.45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4934912"/>
        <c:axId val="94936448"/>
      </c:barChart>
      <c:catAx>
        <c:axId val="9493491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94936448"/>
        <c:crosses val="autoZero"/>
        <c:auto val="1"/>
        <c:lblAlgn val="ctr"/>
        <c:lblOffset val="100"/>
        <c:noMultiLvlLbl val="0"/>
      </c:catAx>
      <c:valAx>
        <c:axId val="949364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4934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520798668885258"/>
          <c:y val="0.52470588235294113"/>
          <c:w val="0.11135771090177785"/>
          <c:h val="0.1134614173228345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Cuadros</a:t>
            </a:r>
            <a:r>
              <a:rPr lang="es-ES" baseline="0"/>
              <a:t> directivos de la Carrera Fiscal</a:t>
            </a:r>
            <a:endParaRPr lang="es-ES"/>
          </a:p>
        </c:rich>
      </c:tx>
      <c:layout>
        <c:manualLayout>
          <c:xMode val="edge"/>
          <c:yMode val="edge"/>
          <c:x val="6.226415094339631E-2"/>
          <c:y val="1.5673981191222569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Sexo!$CF$7:$CG$7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Sexo!$CF$8:$CG$8</c:f>
              <c:numCache>
                <c:formatCode>#,##0</c:formatCode>
                <c:ptCount val="2"/>
                <c:pt idx="0">
                  <c:v>43</c:v>
                </c:pt>
                <c:pt idx="1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las distintas CCAA: Número de Fiscales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1366906474813"/>
          <c:y val="0.19630484988452659"/>
          <c:w val="0.76258992805755399"/>
          <c:h val="0.54041570438799058"/>
        </c:manualLayout>
      </c:layout>
      <c:barChart>
        <c:barDir val="col"/>
        <c:grouping val="clustered"/>
        <c:varyColors val="0"/>
        <c:ser>
          <c:idx val="0"/>
          <c:order val="0"/>
          <c:tx>
            <c:v>Mujer</c:v>
          </c:tx>
          <c:invertIfNegative val="0"/>
          <c:cat>
            <c:strRef>
              <c:f>Sexo!$C$7:$C$24</c:f>
              <c:strCache>
                <c:ptCount val="18"/>
                <c:pt idx="0">
                  <c:v>Órganos Centrales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Sexo!$D$7:$D$24</c:f>
              <c:numCache>
                <c:formatCode>#,##0</c:formatCode>
                <c:ptCount val="18"/>
                <c:pt idx="0">
                  <c:v>70</c:v>
                </c:pt>
                <c:pt idx="1">
                  <c:v>271</c:v>
                </c:pt>
                <c:pt idx="2">
                  <c:v>39</c:v>
                </c:pt>
                <c:pt idx="3">
                  <c:v>30</c:v>
                </c:pt>
                <c:pt idx="4">
                  <c:v>68</c:v>
                </c:pt>
                <c:pt idx="5">
                  <c:v>17</c:v>
                </c:pt>
                <c:pt idx="6">
                  <c:v>56</c:v>
                </c:pt>
                <c:pt idx="7">
                  <c:v>79</c:v>
                </c:pt>
                <c:pt idx="8">
                  <c:v>274</c:v>
                </c:pt>
                <c:pt idx="9">
                  <c:v>153</c:v>
                </c:pt>
                <c:pt idx="10">
                  <c:v>34</c:v>
                </c:pt>
                <c:pt idx="11">
                  <c:v>93</c:v>
                </c:pt>
                <c:pt idx="12">
                  <c:v>37</c:v>
                </c:pt>
                <c:pt idx="13">
                  <c:v>7</c:v>
                </c:pt>
                <c:pt idx="14">
                  <c:v>239</c:v>
                </c:pt>
                <c:pt idx="15">
                  <c:v>37</c:v>
                </c:pt>
                <c:pt idx="16">
                  <c:v>15</c:v>
                </c:pt>
                <c:pt idx="17">
                  <c:v>72</c:v>
                </c:pt>
              </c:numCache>
            </c:numRef>
          </c:val>
        </c:ser>
        <c:ser>
          <c:idx val="1"/>
          <c:order val="1"/>
          <c:tx>
            <c:v>Hombre</c:v>
          </c:tx>
          <c:invertIfNegative val="0"/>
          <c:cat>
            <c:strRef>
              <c:f>Sexo!$C$7:$C$24</c:f>
              <c:strCache>
                <c:ptCount val="18"/>
                <c:pt idx="0">
                  <c:v>Órganos Centrales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Sexo!$E$7:$E$24</c:f>
              <c:numCache>
                <c:formatCode>#,##0</c:formatCode>
                <c:ptCount val="18"/>
                <c:pt idx="0">
                  <c:v>103</c:v>
                </c:pt>
                <c:pt idx="1">
                  <c:v>170</c:v>
                </c:pt>
                <c:pt idx="2">
                  <c:v>24</c:v>
                </c:pt>
                <c:pt idx="3">
                  <c:v>22</c:v>
                </c:pt>
                <c:pt idx="4">
                  <c:v>54</c:v>
                </c:pt>
                <c:pt idx="5">
                  <c:v>10</c:v>
                </c:pt>
                <c:pt idx="6">
                  <c:v>30</c:v>
                </c:pt>
                <c:pt idx="7">
                  <c:v>48</c:v>
                </c:pt>
                <c:pt idx="8">
                  <c:v>108</c:v>
                </c:pt>
                <c:pt idx="9">
                  <c:v>101</c:v>
                </c:pt>
                <c:pt idx="10">
                  <c:v>23</c:v>
                </c:pt>
                <c:pt idx="11">
                  <c:v>53</c:v>
                </c:pt>
                <c:pt idx="12">
                  <c:v>22</c:v>
                </c:pt>
                <c:pt idx="13">
                  <c:v>6</c:v>
                </c:pt>
                <c:pt idx="14">
                  <c:v>63</c:v>
                </c:pt>
                <c:pt idx="15">
                  <c:v>25</c:v>
                </c:pt>
                <c:pt idx="16">
                  <c:v>6</c:v>
                </c:pt>
                <c:pt idx="17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97504"/>
        <c:axId val="94999296"/>
      </c:barChart>
      <c:catAx>
        <c:axId val="949975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94999296"/>
        <c:crosses val="autoZero"/>
        <c:auto val="1"/>
        <c:lblAlgn val="ctr"/>
        <c:lblOffset val="100"/>
        <c:noMultiLvlLbl val="0"/>
      </c:catAx>
      <c:valAx>
        <c:axId val="9499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4997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208633093525103"/>
          <c:y val="0.52424942263279528"/>
          <c:w val="9.6402877697841713E-2"/>
          <c:h val="0.110854503464203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28768773694954802"/>
          <c:w val="0.36852471566054246"/>
          <c:h val="0.61420785943423739"/>
        </c:manualLayout>
      </c:layout>
      <c:pieChart>
        <c:varyColors val="1"/>
        <c:ser>
          <c:idx val="0"/>
          <c:order val="0"/>
          <c:tx>
            <c:strRef>
              <c:f>'Órganos Centrales'!$B$1</c:f>
              <c:strCache>
                <c:ptCount val="1"/>
                <c:pt idx="0">
                  <c:v>Altos Cargos de la Fiscalía General del Estado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'Órganos Centrales'!$C$1:$D$1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'Órganos Centrales'!$C$2:$D$2</c:f>
              <c:numCache>
                <c:formatCode>General</c:formatCode>
                <c:ptCount val="2"/>
                <c:pt idx="0">
                  <c:v>9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Pirámide</a:t>
            </a:r>
            <a:r>
              <a:rPr lang="es-ES" baseline="0"/>
              <a:t> edad/distribución por sexos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Sexo!$T$6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Sexo!$S$7:$S$15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Sexo!$T$7:$T$15</c:f>
              <c:numCache>
                <c:formatCode>#,##0</c:formatCode>
                <c:ptCount val="9"/>
                <c:pt idx="0">
                  <c:v>-55</c:v>
                </c:pt>
                <c:pt idx="1">
                  <c:v>-173</c:v>
                </c:pt>
                <c:pt idx="2">
                  <c:v>-303</c:v>
                </c:pt>
                <c:pt idx="3">
                  <c:v>-309</c:v>
                </c:pt>
                <c:pt idx="4">
                  <c:v>-239</c:v>
                </c:pt>
                <c:pt idx="5">
                  <c:v>-257</c:v>
                </c:pt>
                <c:pt idx="6">
                  <c:v>-176</c:v>
                </c:pt>
                <c:pt idx="7">
                  <c:v>-63</c:v>
                </c:pt>
                <c:pt idx="8">
                  <c:v>-16</c:v>
                </c:pt>
              </c:numCache>
            </c:numRef>
          </c:val>
        </c:ser>
        <c:ser>
          <c:idx val="1"/>
          <c:order val="1"/>
          <c:tx>
            <c:strRef>
              <c:f>Sexo!$U$6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Sexo!$S$7:$S$15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Sexo!$U$7:$U$15</c:f>
              <c:numCache>
                <c:formatCode>#,##0</c:formatCode>
                <c:ptCount val="9"/>
                <c:pt idx="0">
                  <c:v>15</c:v>
                </c:pt>
                <c:pt idx="1">
                  <c:v>50</c:v>
                </c:pt>
                <c:pt idx="2">
                  <c:v>117</c:v>
                </c:pt>
                <c:pt idx="3">
                  <c:v>102</c:v>
                </c:pt>
                <c:pt idx="4">
                  <c:v>112</c:v>
                </c:pt>
                <c:pt idx="5">
                  <c:v>170</c:v>
                </c:pt>
                <c:pt idx="6">
                  <c:v>193</c:v>
                </c:pt>
                <c:pt idx="7">
                  <c:v>86</c:v>
                </c:pt>
                <c:pt idx="8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024640"/>
        <c:axId val="95026176"/>
      </c:barChart>
      <c:catAx>
        <c:axId val="950246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low"/>
        <c:crossAx val="95026176"/>
        <c:crosses val="autoZero"/>
        <c:auto val="1"/>
        <c:lblAlgn val="ctr"/>
        <c:lblOffset val="100"/>
        <c:noMultiLvlLbl val="0"/>
      </c:catAx>
      <c:valAx>
        <c:axId val="95026176"/>
        <c:scaling>
          <c:orientation val="minMax"/>
        </c:scaling>
        <c:delete val="0"/>
        <c:axPos val="b"/>
        <c:majorGridlines/>
        <c:numFmt formatCode="#,##0;[Black]#,##0" sourceLinked="0"/>
        <c:majorTickMark val="out"/>
        <c:minorTickMark val="none"/>
        <c:tickLblPos val="nextTo"/>
        <c:crossAx val="9502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380116959064323"/>
          <c:y val="0.4861111111111111"/>
          <c:w val="0.13060428849902544"/>
          <c:h val="0.166666666666666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Mujeres</a:t>
            </a:r>
            <a:r>
              <a:rPr lang="en-US" baseline="0"/>
              <a:t> por Rango de Edad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Sexo!$AD$6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Sexo!$AC$7:$AC$11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Sexo!$AD$7:$AD$11</c:f>
              <c:numCache>
                <c:formatCode>0%</c:formatCode>
                <c:ptCount val="5"/>
                <c:pt idx="0">
                  <c:v>0.7857142857142857</c:v>
                </c:pt>
                <c:pt idx="1">
                  <c:v>0.74027993779160184</c:v>
                </c:pt>
                <c:pt idx="2">
                  <c:v>0.71916010498687666</c:v>
                </c:pt>
                <c:pt idx="3">
                  <c:v>0.54396984924623115</c:v>
                </c:pt>
                <c:pt idx="4">
                  <c:v>0.37799043062200954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71488"/>
        <c:axId val="109873024"/>
      </c:barChart>
      <c:catAx>
        <c:axId val="10987148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9873024"/>
        <c:crosses val="autoZero"/>
        <c:auto val="1"/>
        <c:lblAlgn val="ctr"/>
        <c:lblOffset val="100"/>
        <c:noMultiLvlLbl val="0"/>
      </c:catAx>
      <c:valAx>
        <c:axId val="109873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9871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Hombres</a:t>
            </a:r>
            <a:r>
              <a:rPr lang="en-US" baseline="0"/>
              <a:t> por Rango de Edad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Sexo!$AL$6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Sexo!$AK$7:$AK$11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Sexo!$AL$7:$AL$11</c:f>
              <c:numCache>
                <c:formatCode>0%</c:formatCode>
                <c:ptCount val="5"/>
                <c:pt idx="0">
                  <c:v>0.22857142857142856</c:v>
                </c:pt>
                <c:pt idx="1">
                  <c:v>0.25972006220839816</c:v>
                </c:pt>
                <c:pt idx="2">
                  <c:v>0.28083989501312334</c:v>
                </c:pt>
                <c:pt idx="3">
                  <c:v>0.45603015075376885</c:v>
                </c:pt>
                <c:pt idx="4">
                  <c:v>0.62200956937799046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34720"/>
        <c:axId val="112336256"/>
      </c:barChart>
      <c:catAx>
        <c:axId val="11233472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12336256"/>
        <c:crosses val="autoZero"/>
        <c:auto val="1"/>
        <c:lblAlgn val="ctr"/>
        <c:lblOffset val="100"/>
        <c:noMultiLvlLbl val="0"/>
      </c:catAx>
      <c:valAx>
        <c:axId val="1123362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2334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baseline="0" smtClean="0"/>
              <a:t>Porcentaje anual de rotación por CCAA</a:t>
            </a:r>
          </a:p>
          <a:p>
            <a:pPr>
              <a:defRPr/>
            </a:pPr>
            <a:r>
              <a:rPr lang="es-ES" sz="1800" b="1" baseline="0" smtClean="0"/>
              <a:t>Índice de rotación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'Rotación de personal'!$F$5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numFmt formatCode="0%" sourceLinked="0"/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'Rotación de personal'!$B$7:$B$23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'Rotación de personal'!$F$7:$F$23</c:f>
              <c:numCache>
                <c:formatCode>0%</c:formatCode>
                <c:ptCount val="17"/>
                <c:pt idx="0">
                  <c:v>6.5909090909090903E-2</c:v>
                </c:pt>
                <c:pt idx="1">
                  <c:v>9.5238095238095233E-2</c:v>
                </c:pt>
                <c:pt idx="2">
                  <c:v>0</c:v>
                </c:pt>
                <c:pt idx="3">
                  <c:v>0.13114754098360656</c:v>
                </c:pt>
                <c:pt idx="4">
                  <c:v>3.5714285714285712E-2</c:v>
                </c:pt>
                <c:pt idx="5">
                  <c:v>5.8139534883720929E-2</c:v>
                </c:pt>
                <c:pt idx="6">
                  <c:v>6.25E-2</c:v>
                </c:pt>
                <c:pt idx="7">
                  <c:v>0.13846153846153847</c:v>
                </c:pt>
                <c:pt idx="8">
                  <c:v>5.46875E-2</c:v>
                </c:pt>
                <c:pt idx="9">
                  <c:v>3.5087719298245612E-2</c:v>
                </c:pt>
                <c:pt idx="10">
                  <c:v>6.7567567567567571E-2</c:v>
                </c:pt>
                <c:pt idx="11">
                  <c:v>6.7796610169491525E-2</c:v>
                </c:pt>
                <c:pt idx="12">
                  <c:v>0.15384615384615385</c:v>
                </c:pt>
                <c:pt idx="13">
                  <c:v>8.1967213114754092E-2</c:v>
                </c:pt>
                <c:pt idx="14">
                  <c:v>8.1967213114754092E-2</c:v>
                </c:pt>
                <c:pt idx="15">
                  <c:v>4.7619047619047616E-2</c:v>
                </c:pt>
                <c:pt idx="16">
                  <c:v>7.2916666666666671E-2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6969216"/>
        <c:axId val="46970752"/>
      </c:barChart>
      <c:catAx>
        <c:axId val="469692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46970752"/>
        <c:crosses val="autoZero"/>
        <c:auto val="1"/>
        <c:lblAlgn val="ctr"/>
        <c:lblOffset val="100"/>
        <c:noMultiLvlLbl val="0"/>
      </c:catAx>
      <c:valAx>
        <c:axId val="469707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6969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2017)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'Número de Fiscales - Población'!$C$8</c:f>
              <c:strCache>
                <c:ptCount val="1"/>
                <c:pt idx="0">
                  <c:v>Fiscales por cada 100.000 habitantes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'Número de Fiscales - Población'!$B$9:$B$27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Total</c:v>
                </c:pt>
              </c:strCache>
            </c:strRef>
          </c:cat>
          <c:val>
            <c:numRef>
              <c:f>'Número de Fiscales - Población'!$C$9:$C$27</c:f>
              <c:numCache>
                <c:formatCode>#,##0.00</c:formatCode>
                <c:ptCount val="19"/>
                <c:pt idx="0">
                  <c:v>5.1573524608348196</c:v>
                </c:pt>
                <c:pt idx="1">
                  <c:v>4.8137535816618913</c:v>
                </c:pt>
                <c:pt idx="2">
                  <c:v>5.0243487671021096</c:v>
                </c:pt>
                <c:pt idx="3">
                  <c:v>5.7871440965675127</c:v>
                </c:pt>
                <c:pt idx="4">
                  <c:v>4.652805900447186</c:v>
                </c:pt>
                <c:pt idx="5">
                  <c:v>4.2333688903503317</c:v>
                </c:pt>
                <c:pt idx="6">
                  <c:v>5.2353841061158768</c:v>
                </c:pt>
                <c:pt idx="7">
                  <c:v>5.0556987121203099</c:v>
                </c:pt>
                <c:pt idx="8">
                  <c:v>5.1401302719472941</c:v>
                </c:pt>
                <c:pt idx="9">
                  <c:v>5.2781687532409807</c:v>
                </c:pt>
                <c:pt idx="10">
                  <c:v>5.3907579516449005</c:v>
                </c:pt>
                <c:pt idx="11">
                  <c:v>5.2867430884794695</c:v>
                </c:pt>
                <c:pt idx="12">
                  <c:v>4.1219984716897971</c:v>
                </c:pt>
                <c:pt idx="13">
                  <c:v>4.6410244431385381</c:v>
                </c:pt>
                <c:pt idx="14">
                  <c:v>4.2169039355276192</c:v>
                </c:pt>
                <c:pt idx="15">
                  <c:v>3.2647527960275733</c:v>
                </c:pt>
                <c:pt idx="16">
                  <c:v>4.2841035148790567</c:v>
                </c:pt>
                <c:pt idx="17">
                  <c:v>4.9557533677006669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87968"/>
        <c:axId val="112389504"/>
      </c:barChart>
      <c:catAx>
        <c:axId val="11238796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12389504"/>
        <c:crosses val="autoZero"/>
        <c:auto val="1"/>
        <c:lblAlgn val="ctr"/>
        <c:lblOffset val="100"/>
        <c:noMultiLvlLbl val="0"/>
      </c:catAx>
      <c:valAx>
        <c:axId val="1123895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238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2017)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'[1]Número de Fiscales - Población'!$C$8</c:f>
              <c:strCache>
                <c:ptCount val="1"/>
                <c:pt idx="0">
                  <c:v>Fiscales por cada 100.000 habitantes</c:v>
                </c:pt>
              </c:strCache>
            </c:strRef>
          </c:tx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'[1]Número de Fiscales - Población'!$B$9:$B$25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'[1]Número de Fiscales - Población'!$C$9:$C$25</c:f>
              <c:numCache>
                <c:formatCode>General</c:formatCode>
                <c:ptCount val="17"/>
                <c:pt idx="0">
                  <c:v>5.1059442538381052</c:v>
                </c:pt>
                <c:pt idx="1">
                  <c:v>4.7380217842014485</c:v>
                </c:pt>
                <c:pt idx="2">
                  <c:v>4.9874929024139458</c:v>
                </c:pt>
                <c:pt idx="3">
                  <c:v>5.7090551323454131</c:v>
                </c:pt>
                <c:pt idx="4">
                  <c:v>4.8092943047649808</c:v>
                </c:pt>
                <c:pt idx="5">
                  <c:v>3.5137623037859971</c:v>
                </c:pt>
                <c:pt idx="6">
                  <c:v>6.2205168318858801</c:v>
                </c:pt>
                <c:pt idx="7">
                  <c:v>4.9849812484945355</c:v>
                </c:pt>
                <c:pt idx="8">
                  <c:v>5.1210007806501974</c:v>
                </c:pt>
                <c:pt idx="9">
                  <c:v>5.2400397875301765</c:v>
                </c:pt>
                <c:pt idx="10">
                  <c:v>5.3705594026172285</c:v>
                </c:pt>
                <c:pt idx="11">
                  <c:v>5.2383446830801468</c:v>
                </c:pt>
                <c:pt idx="12">
                  <c:v>4.116607661956845</c:v>
                </c:pt>
                <c:pt idx="13">
                  <c:v>4.6698652666554921</c:v>
                </c:pt>
                <c:pt idx="14">
                  <c:v>4.2325239427735459</c:v>
                </c:pt>
                <c:pt idx="15">
                  <c:v>3.2779362113613271</c:v>
                </c:pt>
                <c:pt idx="16">
                  <c:v>4.3388227814685676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00288"/>
        <c:axId val="107910272"/>
      </c:barChart>
      <c:catAx>
        <c:axId val="10790028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7910272"/>
        <c:crosses val="autoZero"/>
        <c:auto val="1"/>
        <c:lblAlgn val="ctr"/>
        <c:lblOffset val="100"/>
        <c:noMultiLvlLbl val="0"/>
      </c:catAx>
      <c:valAx>
        <c:axId val="107910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900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Situaciones Administrativas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49733699672891"/>
          <c:y val="0.1671329293862947"/>
          <c:w val="0.62059156365674562"/>
          <c:h val="0.77292767668761653"/>
        </c:manualLayout>
      </c:layout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3837544236093932E-2"/>
                  <c:y val="-2.52722904371283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2559392106947744E-2"/>
                  <c:y val="-0.14456049610113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1915624641969313E-2"/>
                  <c:y val="-0.13593862234661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979921317357173"/>
                  <c:y val="-8.8720690920800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6911286089238844"/>
                  <c:y val="-3.5172790901137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'Situaciones Adtvas-Bajas enf.'!$B$8:$B$13</c:f>
              <c:strCache>
                <c:ptCount val="6"/>
                <c:pt idx="0">
                  <c:v>Destino</c:v>
                </c:pt>
                <c:pt idx="1">
                  <c:v>Excedencia</c:v>
                </c:pt>
                <c:pt idx="2">
                  <c:v>Servicios Especiales</c:v>
                </c:pt>
                <c:pt idx="3">
                  <c:v>Comisión de Servicios</c:v>
                </c:pt>
                <c:pt idx="4">
                  <c:v>Retención</c:v>
                </c:pt>
                <c:pt idx="5">
                  <c:v>Adscripción</c:v>
                </c:pt>
              </c:strCache>
            </c:strRef>
          </c:cat>
          <c:val>
            <c:numRef>
              <c:f>'Situaciones Adtvas-Bajas enf.'!$C$8:$C$13</c:f>
              <c:numCache>
                <c:formatCode>#,##0</c:formatCode>
                <c:ptCount val="6"/>
                <c:pt idx="0">
                  <c:v>2452</c:v>
                </c:pt>
                <c:pt idx="1">
                  <c:v>33</c:v>
                </c:pt>
                <c:pt idx="2">
                  <c:v>6</c:v>
                </c:pt>
                <c:pt idx="3">
                  <c:v>54</c:v>
                </c:pt>
                <c:pt idx="4">
                  <c:v>28</c:v>
                </c:pt>
                <c:pt idx="5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61417322834637"/>
          <c:y val="0.81542008279892852"/>
          <c:w val="0.7868408639589427"/>
          <c:h val="0.1411886787347456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'Situaciones Adtvas-Bajas enf.'!$M$7</c:f>
              <c:strCache>
                <c:ptCount val="1"/>
                <c:pt idx="0">
                  <c:v>Nº bajas por enfermedad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'Situaciones Adtvas-Bajas enf.'!$K$8:$K$24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'Situaciones Adtvas-Bajas enf.'!$L$8:$L$24</c:f>
              <c:numCache>
                <c:formatCode>0%</c:formatCode>
                <c:ptCount val="17"/>
                <c:pt idx="0">
                  <c:v>0.20861678004535147</c:v>
                </c:pt>
                <c:pt idx="1">
                  <c:v>0.14285714285714285</c:v>
                </c:pt>
                <c:pt idx="2">
                  <c:v>0.17307692307692307</c:v>
                </c:pt>
                <c:pt idx="3">
                  <c:v>0.22950819672131148</c:v>
                </c:pt>
                <c:pt idx="4">
                  <c:v>7.407407407407407E-2</c:v>
                </c:pt>
                <c:pt idx="5">
                  <c:v>0.2441860465116279</c:v>
                </c:pt>
                <c:pt idx="6">
                  <c:v>0.15748031496062992</c:v>
                </c:pt>
                <c:pt idx="7">
                  <c:v>0.24607329842931938</c:v>
                </c:pt>
                <c:pt idx="8">
                  <c:v>0.20078740157480315</c:v>
                </c:pt>
                <c:pt idx="9">
                  <c:v>0.2982456140350877</c:v>
                </c:pt>
                <c:pt idx="10">
                  <c:v>0.17808219178082191</c:v>
                </c:pt>
                <c:pt idx="11">
                  <c:v>0.16949152542372881</c:v>
                </c:pt>
                <c:pt idx="12">
                  <c:v>7.6923076923076927E-2</c:v>
                </c:pt>
                <c:pt idx="13">
                  <c:v>0.20529801324503311</c:v>
                </c:pt>
                <c:pt idx="14">
                  <c:v>0.27419354838709675</c:v>
                </c:pt>
                <c:pt idx="15">
                  <c:v>4.7619047619047616E-2</c:v>
                </c:pt>
                <c:pt idx="16">
                  <c:v>0.32978723404255317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'Órganos Centrales'!$H$1</c:f>
              <c:strCache>
                <c:ptCount val="1"/>
                <c:pt idx="0">
                  <c:v>Altos Cargos de la Fiscalía del Tribunal Supremo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'Órganos Centrales'!$I$1:$J$1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'Órganos Centrales'!$I$2:$J$2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1910912"/>
        <c:axId val="111913984"/>
      </c:barChart>
      <c:catAx>
        <c:axId val="111910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11913984"/>
        <c:crosses val="autoZero"/>
        <c:auto val="1"/>
        <c:lblAlgn val="ctr"/>
        <c:lblOffset val="100"/>
        <c:noMultiLvlLbl val="0"/>
      </c:catAx>
      <c:valAx>
        <c:axId val="11191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910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295903862294479"/>
          <c:y val="0.31300486711005787"/>
          <c:w val="0.39096574342255275"/>
          <c:h val="0.68450636631586104"/>
        </c:manualLayout>
      </c:layout>
      <c:pieChart>
        <c:varyColors val="1"/>
        <c:ser>
          <c:idx val="0"/>
          <c:order val="0"/>
          <c:tx>
            <c:strRef>
              <c:f>'Órganos Centrales'!$H$1</c:f>
              <c:strCache>
                <c:ptCount val="1"/>
                <c:pt idx="0">
                  <c:v>Altos Cargos de la Fiscalía del Tribunal Supremo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'Órganos Centrales'!$I$1:$J$1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'Órganos Centrales'!$I$2:$J$2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'Órganos Centrales'!$M$1</c:f>
              <c:strCache>
                <c:ptCount val="1"/>
                <c:pt idx="0">
                  <c:v>Altos Cargos de las Fiscalías Especiales  y ante Órganos Constitucionales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'Órganos Centrales'!$N$1:$O$1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'Órganos Centrales'!$N$2:$O$2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2407296"/>
        <c:axId val="112418816"/>
      </c:barChart>
      <c:catAx>
        <c:axId val="112407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2418816"/>
        <c:crosses val="autoZero"/>
        <c:auto val="1"/>
        <c:lblAlgn val="ctr"/>
        <c:lblOffset val="100"/>
        <c:noMultiLvlLbl val="0"/>
      </c:catAx>
      <c:valAx>
        <c:axId val="11241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407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32230121970047859"/>
          <c:w val="0.36497836419096263"/>
          <c:h val="0.67520997375328085"/>
        </c:manualLayout>
      </c:layout>
      <c:pieChart>
        <c:varyColors val="1"/>
        <c:ser>
          <c:idx val="0"/>
          <c:order val="0"/>
          <c:tx>
            <c:strRef>
              <c:f>'Órganos Centrales'!$M$1</c:f>
              <c:strCache>
                <c:ptCount val="1"/>
                <c:pt idx="0">
                  <c:v>Altos Cargos de las Fiscalías Especiales  y ante Órganos Constitucionales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'Órganos Centrales'!$N$1:$O$1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'Órganos Centrales'!$N$2:$O$2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766185476815392E-2"/>
          <c:y val="0.29653944298629337"/>
          <c:w val="0.89745603674540686"/>
          <c:h val="0.587480679498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'Fiscalías Territoriales'!$B$1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Territoriales'!$C$1:$D$1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Territoriales'!$C$2:$D$2</c:f>
              <c:numCache>
                <c:formatCode>General</c:formatCode>
                <c:ptCount val="2"/>
                <c:pt idx="0">
                  <c:v>12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6937216"/>
        <c:axId val="46925696"/>
      </c:barChart>
      <c:valAx>
        <c:axId val="46925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937216"/>
        <c:crosses val="autoZero"/>
        <c:crossBetween val="between"/>
      </c:valAx>
      <c:catAx>
        <c:axId val="46937216"/>
        <c:scaling>
          <c:orientation val="minMax"/>
        </c:scaling>
        <c:delete val="1"/>
        <c:axPos val="b"/>
        <c:majorTickMark val="out"/>
        <c:minorTickMark val="none"/>
        <c:tickLblPos val="nextTo"/>
        <c:crossAx val="4692569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'Fiscalías Territoriales'!$B$1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'Fiscalías Territoriales'!$C$1:$D$1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Territoriales'!$C$2:$D$2</c:f>
              <c:numCache>
                <c:formatCode>General</c:formatCode>
                <c:ptCount val="2"/>
                <c:pt idx="0">
                  <c:v>12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224211574939614"/>
          <c:y val="0.30854415256916418"/>
          <c:w val="0.71284711286089242"/>
          <c:h val="0.563228125896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Territoriales'!$I$1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Territoriales'!$J$1:$K$1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Territoriales'!$J$2:$K$2</c:f>
              <c:numCache>
                <c:formatCode>General</c:formatCode>
                <c:ptCount val="2"/>
                <c:pt idx="0">
                  <c:v>29</c:v>
                </c:pt>
                <c:pt idx="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567232"/>
        <c:axId val="111568768"/>
      </c:barChart>
      <c:catAx>
        <c:axId val="111567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1568768"/>
        <c:crosses val="autoZero"/>
        <c:auto val="1"/>
        <c:lblAlgn val="ctr"/>
        <c:lblOffset val="100"/>
        <c:noMultiLvlLbl val="0"/>
      </c:catAx>
      <c:valAx>
        <c:axId val="111568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567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704850</xdr:colOff>
      <xdr:row>18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18</xdr:row>
      <xdr:rowOff>75337</xdr:rowOff>
    </xdr:from>
    <xdr:to>
      <xdr:col>4</xdr:col>
      <xdr:colOff>68580</xdr:colOff>
      <xdr:row>38</xdr:row>
      <xdr:rowOff>41910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114300</xdr:colOff>
      <xdr:row>3</xdr:row>
      <xdr:rowOff>53340</xdr:rowOff>
    </xdr:from>
    <xdr:to>
      <xdr:col>10</xdr:col>
      <xdr:colOff>369570</xdr:colOff>
      <xdr:row>18</xdr:row>
      <xdr:rowOff>22860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312420</xdr:colOff>
      <xdr:row>20</xdr:row>
      <xdr:rowOff>0</xdr:rowOff>
    </xdr:from>
    <xdr:to>
      <xdr:col>10</xdr:col>
      <xdr:colOff>586740</xdr:colOff>
      <xdr:row>36</xdr:row>
      <xdr:rowOff>72390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15</xdr:col>
      <xdr:colOff>784860</xdr:colOff>
      <xdr:row>19</xdr:row>
      <xdr:rowOff>114300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21</xdr:row>
      <xdr:rowOff>0</xdr:rowOff>
    </xdr:from>
    <xdr:to>
      <xdr:col>16</xdr:col>
      <xdr:colOff>60960</xdr:colOff>
      <xdr:row>38</xdr:row>
      <xdr:rowOff>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640080</xdr:colOff>
      <xdr:row>18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4</xdr:col>
      <xdr:colOff>624840</xdr:colOff>
      <xdr:row>34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11</xdr:col>
      <xdr:colOff>784860</xdr:colOff>
      <xdr:row>17</xdr:row>
      <xdr:rowOff>160020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</xdr:colOff>
      <xdr:row>19</xdr:row>
      <xdr:rowOff>7620</xdr:rowOff>
    </xdr:from>
    <xdr:to>
      <xdr:col>12</xdr:col>
      <xdr:colOff>7620</xdr:colOff>
      <xdr:row>34</xdr:row>
      <xdr:rowOff>7620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</xdr:row>
      <xdr:rowOff>0</xdr:rowOff>
    </xdr:from>
    <xdr:to>
      <xdr:col>17</xdr:col>
      <xdr:colOff>0</xdr:colOff>
      <xdr:row>18</xdr:row>
      <xdr:rowOff>7620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22860</xdr:colOff>
      <xdr:row>2</xdr:row>
      <xdr:rowOff>114300</xdr:rowOff>
    </xdr:from>
    <xdr:to>
      <xdr:col>21</xdr:col>
      <xdr:colOff>373380</xdr:colOff>
      <xdr:row>17</xdr:row>
      <xdr:rowOff>121920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4</xdr:row>
      <xdr:rowOff>19050</xdr:rowOff>
    </xdr:from>
    <xdr:to>
      <xdr:col>12</xdr:col>
      <xdr:colOff>19050</xdr:colOff>
      <xdr:row>25</xdr:row>
      <xdr:rowOff>76200</xdr:rowOff>
    </xdr:to>
    <xdr:graphicFrame macro="">
      <xdr:nvGraphicFramePr>
        <xdr:cNvPr id="102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47625</xdr:colOff>
      <xdr:row>3</xdr:row>
      <xdr:rowOff>219075</xdr:rowOff>
    </xdr:from>
    <xdr:to>
      <xdr:col>26</xdr:col>
      <xdr:colOff>171450</xdr:colOff>
      <xdr:row>24</xdr:row>
      <xdr:rowOff>161925</xdr:rowOff>
    </xdr:to>
    <xdr:graphicFrame macro="">
      <xdr:nvGraphicFramePr>
        <xdr:cNvPr id="102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257175</xdr:colOff>
      <xdr:row>13</xdr:row>
      <xdr:rowOff>0</xdr:rowOff>
    </xdr:from>
    <xdr:to>
      <xdr:col>34</xdr:col>
      <xdr:colOff>276225</xdr:colOff>
      <xdr:row>27</xdr:row>
      <xdr:rowOff>76200</xdr:rowOff>
    </xdr:to>
    <xdr:graphicFrame macro="">
      <xdr:nvGraphicFramePr>
        <xdr:cNvPr id="102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457200</xdr:colOff>
      <xdr:row>4</xdr:row>
      <xdr:rowOff>133350</xdr:rowOff>
    </xdr:from>
    <xdr:to>
      <xdr:col>69</xdr:col>
      <xdr:colOff>685800</xdr:colOff>
      <xdr:row>28</xdr:row>
      <xdr:rowOff>0</xdr:rowOff>
    </xdr:to>
    <xdr:graphicFrame macro="">
      <xdr:nvGraphicFramePr>
        <xdr:cNvPr id="512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361950</xdr:colOff>
      <xdr:row>5</xdr:row>
      <xdr:rowOff>9525</xdr:rowOff>
    </xdr:from>
    <xdr:to>
      <xdr:col>54</xdr:col>
      <xdr:colOff>752475</xdr:colOff>
      <xdr:row>26</xdr:row>
      <xdr:rowOff>19050</xdr:rowOff>
    </xdr:to>
    <xdr:graphicFrame macro="">
      <xdr:nvGraphicFramePr>
        <xdr:cNvPr id="512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81</xdr:col>
      <xdr:colOff>438150</xdr:colOff>
      <xdr:row>9</xdr:row>
      <xdr:rowOff>9525</xdr:rowOff>
    </xdr:from>
    <xdr:to>
      <xdr:col>88</xdr:col>
      <xdr:colOff>152400</xdr:colOff>
      <xdr:row>25</xdr:row>
      <xdr:rowOff>0</xdr:rowOff>
    </xdr:to>
    <xdr:graphicFrame macro="">
      <xdr:nvGraphicFramePr>
        <xdr:cNvPr id="512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114300</xdr:colOff>
      <xdr:row>4</xdr:row>
      <xdr:rowOff>85725</xdr:rowOff>
    </xdr:from>
    <xdr:to>
      <xdr:col>15</xdr:col>
      <xdr:colOff>638175</xdr:colOff>
      <xdr:row>25</xdr:row>
      <xdr:rowOff>171450</xdr:rowOff>
    </xdr:to>
    <xdr:graphicFrame macro="">
      <xdr:nvGraphicFramePr>
        <xdr:cNvPr id="5124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36195</xdr:colOff>
      <xdr:row>18</xdr:row>
      <xdr:rowOff>41910</xdr:rowOff>
    </xdr:from>
    <xdr:to>
      <xdr:col>25</xdr:col>
      <xdr:colOff>140970</xdr:colOff>
      <xdr:row>32</xdr:row>
      <xdr:rowOff>118110</xdr:rowOff>
    </xdr:to>
    <xdr:graphicFrame macro="">
      <xdr:nvGraphicFramePr>
        <xdr:cNvPr id="5125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266700</xdr:colOff>
      <xdr:row>13</xdr:row>
      <xdr:rowOff>47625</xdr:rowOff>
    </xdr:from>
    <xdr:to>
      <xdr:col>33</xdr:col>
      <xdr:colOff>438150</xdr:colOff>
      <xdr:row>27</xdr:row>
      <xdr:rowOff>123825</xdr:rowOff>
    </xdr:to>
    <xdr:graphicFrame macro="">
      <xdr:nvGraphicFramePr>
        <xdr:cNvPr id="512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266700</xdr:colOff>
      <xdr:row>13</xdr:row>
      <xdr:rowOff>47625</xdr:rowOff>
    </xdr:from>
    <xdr:to>
      <xdr:col>41</xdr:col>
      <xdr:colOff>438150</xdr:colOff>
      <xdr:row>27</xdr:row>
      <xdr:rowOff>123825</xdr:rowOff>
    </xdr:to>
    <xdr:graphicFrame macro="">
      <xdr:nvGraphicFramePr>
        <xdr:cNvPr id="5127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4</xdr:row>
      <xdr:rowOff>19050</xdr:rowOff>
    </xdr:from>
    <xdr:to>
      <xdr:col>14</xdr:col>
      <xdr:colOff>323850</xdr:colOff>
      <xdr:row>24</xdr:row>
      <xdr:rowOff>0</xdr:rowOff>
    </xdr:to>
    <xdr:graphicFrame macro="">
      <xdr:nvGraphicFramePr>
        <xdr:cNvPr id="1331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7</xdr:row>
      <xdr:rowOff>47625</xdr:rowOff>
    </xdr:from>
    <xdr:to>
      <xdr:col>14</xdr:col>
      <xdr:colOff>571500</xdr:colOff>
      <xdr:row>24</xdr:row>
      <xdr:rowOff>85725</xdr:rowOff>
    </xdr:to>
    <xdr:graphicFrame macro="">
      <xdr:nvGraphicFramePr>
        <xdr:cNvPr id="1740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685800</xdr:colOff>
      <xdr:row>7</xdr:row>
      <xdr:rowOff>47625</xdr:rowOff>
    </xdr:from>
    <xdr:to>
      <xdr:col>14</xdr:col>
      <xdr:colOff>571500</xdr:colOff>
      <xdr:row>24</xdr:row>
      <xdr:rowOff>85725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6</xdr:col>
      <xdr:colOff>590550</xdr:colOff>
      <xdr:row>33</xdr:row>
      <xdr:rowOff>133350</xdr:rowOff>
    </xdr:to>
    <xdr:graphicFrame macro="">
      <xdr:nvGraphicFramePr>
        <xdr:cNvPr id="2048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26</xdr:row>
      <xdr:rowOff>7620</xdr:rowOff>
    </xdr:from>
    <xdr:to>
      <xdr:col>15</xdr:col>
      <xdr:colOff>91440</xdr:colOff>
      <xdr:row>50</xdr:row>
      <xdr:rowOff>7620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jpaton/AppData/Local/Temp/Copia%20de%20unidad_de_apoyo_indicadores_sociologico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güedad-Edad"/>
      <sheetName val="Sexo"/>
      <sheetName val="Rotación de personal"/>
      <sheetName val="Número de Fiscales - Población"/>
      <sheetName val="Situaciones Administrativas"/>
    </sheetNames>
    <sheetDataSet>
      <sheetData sheetId="0"/>
      <sheetData sheetId="1"/>
      <sheetData sheetId="2"/>
      <sheetData sheetId="3">
        <row r="8">
          <cell r="C8" t="str">
            <v>Fiscales por cada 100.000 habitantes</v>
          </cell>
        </row>
        <row r="9">
          <cell r="B9" t="str">
            <v>Andalucía</v>
          </cell>
          <cell r="C9">
            <v>5.1059442538381052</v>
          </cell>
        </row>
        <row r="10">
          <cell r="B10" t="str">
            <v>Aragón</v>
          </cell>
          <cell r="C10">
            <v>4.7380217842014485</v>
          </cell>
        </row>
        <row r="11">
          <cell r="B11" t="str">
            <v>Asturias</v>
          </cell>
          <cell r="C11">
            <v>4.9874929024139458</v>
          </cell>
        </row>
        <row r="12">
          <cell r="B12" t="str">
            <v>Canarias</v>
          </cell>
          <cell r="C12">
            <v>5.7090551323454131</v>
          </cell>
        </row>
        <row r="13">
          <cell r="B13" t="str">
            <v>Cantabria</v>
          </cell>
          <cell r="C13">
            <v>4.8092943047649808</v>
          </cell>
        </row>
        <row r="14">
          <cell r="B14" t="str">
            <v>Castilla - La Mancha</v>
          </cell>
          <cell r="C14">
            <v>3.5137623037859971</v>
          </cell>
        </row>
        <row r="15">
          <cell r="B15" t="str">
            <v>Castilla y León</v>
          </cell>
          <cell r="C15">
            <v>6.2205168318858801</v>
          </cell>
        </row>
        <row r="16">
          <cell r="B16" t="str">
            <v>Cataluña</v>
          </cell>
          <cell r="C16">
            <v>4.9849812484945355</v>
          </cell>
        </row>
        <row r="17">
          <cell r="B17" t="str">
            <v>Comunitat Valenciana</v>
          </cell>
          <cell r="C17">
            <v>5.1210007806501974</v>
          </cell>
        </row>
        <row r="18">
          <cell r="B18" t="str">
            <v>Extremadura</v>
          </cell>
          <cell r="C18">
            <v>5.2400397875301765</v>
          </cell>
        </row>
        <row r="19">
          <cell r="B19" t="str">
            <v>Galicia</v>
          </cell>
          <cell r="C19">
            <v>5.3705594026172285</v>
          </cell>
        </row>
        <row r="20">
          <cell r="B20" t="str">
            <v>Illes Balears</v>
          </cell>
          <cell r="C20">
            <v>5.2383446830801468</v>
          </cell>
        </row>
        <row r="21">
          <cell r="B21" t="str">
            <v>La Rioja</v>
          </cell>
          <cell r="C21">
            <v>4.116607661956845</v>
          </cell>
        </row>
        <row r="22">
          <cell r="B22" t="str">
            <v>Madrid</v>
          </cell>
          <cell r="C22">
            <v>4.6698652666554921</v>
          </cell>
        </row>
        <row r="23">
          <cell r="B23" t="str">
            <v>Murcia</v>
          </cell>
          <cell r="C23">
            <v>4.2325239427735459</v>
          </cell>
        </row>
        <row r="24">
          <cell r="B24" t="str">
            <v>Navarra</v>
          </cell>
          <cell r="C24">
            <v>3.2779362113613271</v>
          </cell>
        </row>
        <row r="25">
          <cell r="B25" t="str">
            <v>País Vasco</v>
          </cell>
          <cell r="C25">
            <v>4.3388227814685676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showGridLines="0" showRowColHeaders="0" tabSelected="1" workbookViewId="0">
      <selection activeCell="F20" sqref="F20"/>
    </sheetView>
  </sheetViews>
  <sheetFormatPr baseColWidth="10" defaultColWidth="11.5703125" defaultRowHeight="12" x14ac:dyDescent="0.2"/>
  <cols>
    <col min="1" max="1" width="4.7109375" style="40" customWidth="1"/>
    <col min="2" max="2" width="38" style="40" customWidth="1"/>
    <col min="3" max="6" width="11.5703125" style="40"/>
    <col min="7" max="7" width="5.140625" style="40" customWidth="1"/>
    <col min="8" max="8" width="33" style="40" customWidth="1"/>
    <col min="9" max="12" width="11.5703125" style="40"/>
    <col min="13" max="13" width="34.28515625" style="40" customWidth="1"/>
    <col min="14" max="16384" width="11.5703125" style="40"/>
  </cols>
  <sheetData>
    <row r="1" spans="2:16" ht="38.450000000000003" customHeight="1" x14ac:dyDescent="0.2">
      <c r="B1" s="36" t="s">
        <v>81</v>
      </c>
      <c r="C1" s="37" t="s">
        <v>82</v>
      </c>
      <c r="D1" s="38" t="s">
        <v>83</v>
      </c>
      <c r="E1" s="39" t="s">
        <v>37</v>
      </c>
      <c r="H1" s="41" t="s">
        <v>92</v>
      </c>
      <c r="I1" s="37" t="s">
        <v>82</v>
      </c>
      <c r="J1" s="38" t="s">
        <v>83</v>
      </c>
      <c r="K1" s="39" t="s">
        <v>37</v>
      </c>
      <c r="M1" s="41" t="s">
        <v>93</v>
      </c>
      <c r="N1" s="37" t="s">
        <v>82</v>
      </c>
      <c r="O1" s="38" t="s">
        <v>83</v>
      </c>
      <c r="P1" s="39" t="s">
        <v>37</v>
      </c>
    </row>
    <row r="2" spans="2:16" ht="15.6" customHeight="1" x14ac:dyDescent="0.25">
      <c r="C2" s="42">
        <v>9</v>
      </c>
      <c r="D2" s="42">
        <v>3</v>
      </c>
      <c r="E2" s="42">
        <f>SUM(C2:D2)</f>
        <v>12</v>
      </c>
      <c r="I2" s="42">
        <v>12</v>
      </c>
      <c r="J2" s="42">
        <v>3</v>
      </c>
      <c r="K2" s="42">
        <f>SUBTOTAL(9,I2:J2)</f>
        <v>15</v>
      </c>
      <c r="N2" s="42">
        <v>4</v>
      </c>
      <c r="O2" s="42">
        <v>1</v>
      </c>
      <c r="P2" s="42">
        <f>SUBTOTAL(9,N2:O2)</f>
        <v>5</v>
      </c>
    </row>
  </sheetData>
  <pageMargins left="0.7" right="0.7" top="0.75" bottom="0.75" header="0.3" footer="0.3"/>
  <pageSetup paperSize="9" scale="97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9"/>
  <sheetViews>
    <sheetView showGridLines="0" showRowColHeaders="0" workbookViewId="0">
      <selection activeCell="R7" sqref="R7"/>
    </sheetView>
  </sheetViews>
  <sheetFormatPr baseColWidth="10" defaultRowHeight="15" x14ac:dyDescent="0.25"/>
  <cols>
    <col min="1" max="1" width="3.7109375" customWidth="1"/>
    <col min="2" max="2" width="30.7109375" customWidth="1"/>
    <col min="6" max="6" width="4.5703125" customWidth="1"/>
    <col min="7" max="7" width="5.7109375" customWidth="1"/>
    <col min="8" max="8" width="5.28515625" customWidth="1"/>
    <col min="9" max="9" width="30.7109375" customWidth="1"/>
    <col min="14" max="14" width="30.7109375" customWidth="1"/>
    <col min="19" max="19" width="37.28515625" customWidth="1"/>
  </cols>
  <sheetData>
    <row r="1" spans="2:23" ht="40.9" customHeight="1" x14ac:dyDescent="0.25">
      <c r="B1" s="35" t="s">
        <v>84</v>
      </c>
      <c r="C1" s="43" t="s">
        <v>85</v>
      </c>
      <c r="D1" s="44" t="s">
        <v>83</v>
      </c>
      <c r="E1" s="33" t="s">
        <v>86</v>
      </c>
      <c r="F1" s="53"/>
      <c r="G1" s="53"/>
      <c r="I1" s="47" t="s">
        <v>87</v>
      </c>
      <c r="J1" s="31" t="s">
        <v>85</v>
      </c>
      <c r="K1" s="32" t="s">
        <v>83</v>
      </c>
      <c r="L1" s="33" t="s">
        <v>37</v>
      </c>
      <c r="N1" s="47" t="s">
        <v>88</v>
      </c>
      <c r="O1" s="31" t="s">
        <v>82</v>
      </c>
      <c r="P1" s="32" t="s">
        <v>83</v>
      </c>
      <c r="Q1" s="33" t="s">
        <v>37</v>
      </c>
      <c r="S1" s="57" t="s">
        <v>104</v>
      </c>
      <c r="T1" s="31" t="s">
        <v>82</v>
      </c>
      <c r="U1" s="32" t="s">
        <v>83</v>
      </c>
      <c r="V1" s="33" t="s">
        <v>37</v>
      </c>
      <c r="W1" s="54"/>
    </row>
    <row r="2" spans="2:23" ht="14.45" x14ac:dyDescent="0.3">
      <c r="B2" s="45"/>
      <c r="C2" s="34">
        <v>12</v>
      </c>
      <c r="D2" s="34">
        <v>5</v>
      </c>
      <c r="E2" s="34">
        <v>17</v>
      </c>
      <c r="F2" s="52"/>
      <c r="G2" s="52"/>
      <c r="J2" s="46">
        <v>29</v>
      </c>
      <c r="K2" s="46">
        <v>15</v>
      </c>
      <c r="L2" s="46">
        <v>44</v>
      </c>
      <c r="N2" s="45"/>
      <c r="O2" s="34">
        <v>11</v>
      </c>
      <c r="P2" s="34">
        <v>16</v>
      </c>
      <c r="Q2" s="34">
        <v>27</v>
      </c>
      <c r="S2" s="45"/>
      <c r="T2" s="34">
        <v>5</v>
      </c>
      <c r="U2" s="34">
        <v>5</v>
      </c>
      <c r="V2" s="34">
        <v>10</v>
      </c>
    </row>
    <row r="19" spans="19:19" ht="35.450000000000003" customHeight="1" x14ac:dyDescent="0.25">
      <c r="S19" s="56" t="s">
        <v>103</v>
      </c>
    </row>
    <row r="20" spans="19:19" x14ac:dyDescent="0.25">
      <c r="S20" s="55" t="s">
        <v>12</v>
      </c>
    </row>
    <row r="21" spans="19:19" x14ac:dyDescent="0.25">
      <c r="S21" s="55" t="s">
        <v>95</v>
      </c>
    </row>
    <row r="22" spans="19:19" x14ac:dyDescent="0.25">
      <c r="S22" s="55" t="s">
        <v>96</v>
      </c>
    </row>
    <row r="23" spans="19:19" x14ac:dyDescent="0.25">
      <c r="S23" s="55" t="s">
        <v>97</v>
      </c>
    </row>
    <row r="24" spans="19:19" x14ac:dyDescent="0.25">
      <c r="S24" s="55" t="s">
        <v>98</v>
      </c>
    </row>
    <row r="25" spans="19:19" x14ac:dyDescent="0.25">
      <c r="S25" s="55" t="s">
        <v>99</v>
      </c>
    </row>
    <row r="26" spans="19:19" x14ac:dyDescent="0.25">
      <c r="S26" s="55" t="s">
        <v>13</v>
      </c>
    </row>
    <row r="27" spans="19:19" x14ac:dyDescent="0.25">
      <c r="S27" s="55" t="s">
        <v>100</v>
      </c>
    </row>
    <row r="28" spans="19:19" x14ac:dyDescent="0.25">
      <c r="S28" s="55" t="s">
        <v>101</v>
      </c>
    </row>
    <row r="29" spans="19:19" x14ac:dyDescent="0.25">
      <c r="S29" s="55" t="s">
        <v>102</v>
      </c>
    </row>
  </sheetData>
  <pageMargins left="0.7" right="0.7" top="0.75" bottom="0.75" header="0.3" footer="0.3"/>
  <pageSetup paperSize="9" scale="9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4"/>
  <sheetViews>
    <sheetView showGridLines="0" showRowColHeaders="0" workbookViewId="0">
      <selection activeCell="AA12" sqref="AA12"/>
    </sheetView>
  </sheetViews>
  <sheetFormatPr baseColWidth="10" defaultRowHeight="15" x14ac:dyDescent="0.25"/>
  <cols>
    <col min="1" max="1" width="4.42578125" customWidth="1"/>
    <col min="2" max="2" width="18.42578125" customWidth="1"/>
    <col min="3" max="3" width="11.5703125" bestFit="1" customWidth="1"/>
    <col min="4" max="4" width="9.7109375" bestFit="1" customWidth="1"/>
    <col min="13" max="13" width="6" customWidth="1"/>
    <col min="14" max="14" width="3.140625" customWidth="1"/>
    <col min="15" max="15" width="5.85546875" customWidth="1"/>
    <col min="16" max="16" width="16.7109375" bestFit="1" customWidth="1"/>
    <col min="28" max="28" width="3.140625" customWidth="1"/>
    <col min="29" max="29" width="5.85546875" customWidth="1"/>
    <col min="30" max="30" width="16.7109375" bestFit="1" customWidth="1"/>
  </cols>
  <sheetData>
    <row r="1" spans="2:32" ht="18.75" x14ac:dyDescent="0.25">
      <c r="B1" s="1" t="s">
        <v>26</v>
      </c>
      <c r="N1" s="8"/>
      <c r="AB1" s="8"/>
    </row>
    <row r="4" spans="2:32" ht="24" customHeight="1" x14ac:dyDescent="0.25">
      <c r="B4" s="58" t="s">
        <v>0</v>
      </c>
      <c r="C4" s="59"/>
      <c r="D4" s="7"/>
      <c r="E4" s="7"/>
      <c r="P4" s="58" t="s">
        <v>17</v>
      </c>
      <c r="Q4" s="59"/>
      <c r="AD4" s="58" t="s">
        <v>25</v>
      </c>
      <c r="AE4" s="59"/>
      <c r="AF4" s="59"/>
    </row>
    <row r="5" spans="2:32" ht="14.45" x14ac:dyDescent="0.3">
      <c r="B5" s="2"/>
      <c r="C5" s="2"/>
      <c r="D5" s="2"/>
      <c r="P5" s="2"/>
      <c r="Q5" s="2"/>
      <c r="AD5" s="2"/>
      <c r="AE5" s="2"/>
    </row>
    <row r="6" spans="2:32" x14ac:dyDescent="0.25">
      <c r="B6" s="3" t="s">
        <v>1</v>
      </c>
      <c r="C6" s="3" t="s">
        <v>2</v>
      </c>
      <c r="P6" s="3" t="s">
        <v>1</v>
      </c>
      <c r="Q6" s="3" t="s">
        <v>18</v>
      </c>
      <c r="AD6" s="3" t="s">
        <v>19</v>
      </c>
      <c r="AE6" s="3" t="s">
        <v>20</v>
      </c>
      <c r="AF6" s="3" t="s">
        <v>21</v>
      </c>
    </row>
    <row r="7" spans="2:32" x14ac:dyDescent="0.25">
      <c r="B7" s="5" t="s">
        <v>15</v>
      </c>
      <c r="C7" s="5">
        <v>58.53</v>
      </c>
      <c r="P7" s="5" t="s">
        <v>15</v>
      </c>
      <c r="Q7" s="5">
        <v>31.35</v>
      </c>
      <c r="AD7" s="5" t="s">
        <v>54</v>
      </c>
      <c r="AE7" s="5">
        <v>71</v>
      </c>
      <c r="AF7" s="9">
        <f>(AE7)/AE12</f>
        <v>2.8617492946392584E-2</v>
      </c>
    </row>
    <row r="8" spans="2:32" x14ac:dyDescent="0.25">
      <c r="B8" s="5" t="s">
        <v>3</v>
      </c>
      <c r="C8" s="5">
        <v>47.67</v>
      </c>
      <c r="P8" s="5" t="s">
        <v>3</v>
      </c>
      <c r="Q8" s="5">
        <v>17.309999999999999</v>
      </c>
      <c r="AD8" s="5" t="s">
        <v>55</v>
      </c>
      <c r="AE8" s="5">
        <v>643</v>
      </c>
      <c r="AF8" s="9">
        <f>(AE8)/AE12</f>
        <v>0.25916968964127368</v>
      </c>
    </row>
    <row r="9" spans="2:32" x14ac:dyDescent="0.25">
      <c r="B9" s="5" t="s">
        <v>4</v>
      </c>
      <c r="C9" s="5">
        <v>54.16</v>
      </c>
      <c r="P9" s="5" t="s">
        <v>4</v>
      </c>
      <c r="Q9" s="5">
        <v>24.25</v>
      </c>
      <c r="AD9" s="5" t="s">
        <v>22</v>
      </c>
      <c r="AE9" s="5">
        <v>762</v>
      </c>
      <c r="AF9" s="9">
        <f>(AE9)/AE12</f>
        <v>0.30713422007255137</v>
      </c>
    </row>
    <row r="10" spans="2:32" ht="14.45" x14ac:dyDescent="0.3">
      <c r="B10" s="5" t="s">
        <v>5</v>
      </c>
      <c r="C10" s="5">
        <v>51.95</v>
      </c>
      <c r="P10" s="5" t="s">
        <v>5</v>
      </c>
      <c r="Q10" s="5">
        <v>23.13</v>
      </c>
      <c r="AD10" s="5" t="s">
        <v>23</v>
      </c>
      <c r="AE10" s="5">
        <v>796</v>
      </c>
      <c r="AF10" s="9">
        <f>(AE10)/AE12</f>
        <v>0.32083837162434503</v>
      </c>
    </row>
    <row r="11" spans="2:32" ht="14.45" x14ac:dyDescent="0.3">
      <c r="B11" s="5" t="s">
        <v>6</v>
      </c>
      <c r="C11" s="5">
        <v>42.96</v>
      </c>
      <c r="P11" s="5" t="s">
        <v>6</v>
      </c>
      <c r="Q11" s="5">
        <v>12.34</v>
      </c>
      <c r="AD11" s="5" t="s">
        <v>24</v>
      </c>
      <c r="AE11" s="5">
        <v>209</v>
      </c>
      <c r="AF11" s="9">
        <f>(AE11)/AE12</f>
        <v>8.4240225715437322E-2</v>
      </c>
    </row>
    <row r="12" spans="2:32" ht="14.45" x14ac:dyDescent="0.3">
      <c r="B12" s="5" t="s">
        <v>7</v>
      </c>
      <c r="C12" s="5">
        <v>49.13</v>
      </c>
      <c r="P12" s="5" t="s">
        <v>7</v>
      </c>
      <c r="Q12" s="5">
        <v>19.559999999999999</v>
      </c>
      <c r="AE12" s="5">
        <f>SUM(AE7:AE11)</f>
        <v>2481</v>
      </c>
      <c r="AF12" s="9">
        <f>SUM(AF7:AF11)</f>
        <v>1</v>
      </c>
    </row>
    <row r="13" spans="2:32" ht="14.45" x14ac:dyDescent="0.3">
      <c r="B13" s="5" t="s">
        <v>63</v>
      </c>
      <c r="C13" s="5">
        <v>46.98</v>
      </c>
      <c r="P13" s="5" t="s">
        <v>63</v>
      </c>
      <c r="Q13" s="5">
        <v>16.34</v>
      </c>
    </row>
    <row r="14" spans="2:32" x14ac:dyDescent="0.25">
      <c r="B14" s="5" t="s">
        <v>65</v>
      </c>
      <c r="C14" s="5">
        <v>51.3</v>
      </c>
      <c r="P14" s="5" t="s">
        <v>65</v>
      </c>
      <c r="Q14" s="5">
        <v>20.82</v>
      </c>
    </row>
    <row r="15" spans="2:32" x14ac:dyDescent="0.25">
      <c r="B15" s="5" t="s">
        <v>8</v>
      </c>
      <c r="C15" s="5">
        <v>44.98</v>
      </c>
      <c r="P15" s="5" t="s">
        <v>8</v>
      </c>
      <c r="Q15" s="5">
        <v>13.06</v>
      </c>
    </row>
    <row r="16" spans="2:32" x14ac:dyDescent="0.25">
      <c r="B16" s="5" t="s">
        <v>66</v>
      </c>
      <c r="C16" s="5">
        <v>48.66</v>
      </c>
      <c r="P16" s="5" t="s">
        <v>66</v>
      </c>
      <c r="Q16" s="5">
        <v>18.2</v>
      </c>
    </row>
    <row r="17" spans="2:17" x14ac:dyDescent="0.25">
      <c r="B17" s="5" t="s">
        <v>9</v>
      </c>
      <c r="C17" s="5">
        <v>47.02</v>
      </c>
      <c r="P17" s="5" t="s">
        <v>9</v>
      </c>
      <c r="Q17" s="5">
        <v>17.21</v>
      </c>
    </row>
    <row r="18" spans="2:17" x14ac:dyDescent="0.25">
      <c r="B18" s="5" t="s">
        <v>10</v>
      </c>
      <c r="C18" s="5">
        <v>48.14</v>
      </c>
      <c r="P18" s="5" t="s">
        <v>10</v>
      </c>
      <c r="Q18" s="5">
        <v>17.23</v>
      </c>
    </row>
    <row r="19" spans="2:17" x14ac:dyDescent="0.25">
      <c r="B19" s="5" t="s">
        <v>64</v>
      </c>
      <c r="C19" s="5">
        <v>46.19</v>
      </c>
      <c r="P19" s="5" t="s">
        <v>64</v>
      </c>
      <c r="Q19" s="5">
        <v>16.22</v>
      </c>
    </row>
    <row r="20" spans="2:17" x14ac:dyDescent="0.25">
      <c r="B20" s="5" t="s">
        <v>11</v>
      </c>
      <c r="C20" s="5">
        <v>50.41</v>
      </c>
      <c r="P20" s="5" t="s">
        <v>11</v>
      </c>
      <c r="Q20" s="5">
        <v>22</v>
      </c>
    </row>
    <row r="21" spans="2:17" x14ac:dyDescent="0.25">
      <c r="B21" s="5" t="s">
        <v>12</v>
      </c>
      <c r="C21" s="5">
        <v>48.59</v>
      </c>
      <c r="P21" s="5" t="s">
        <v>12</v>
      </c>
      <c r="Q21" s="5">
        <v>18.260000000000002</v>
      </c>
    </row>
    <row r="22" spans="2:17" x14ac:dyDescent="0.25">
      <c r="B22" s="5" t="s">
        <v>13</v>
      </c>
      <c r="C22" s="5">
        <v>48.67</v>
      </c>
      <c r="P22" s="5" t="s">
        <v>13</v>
      </c>
      <c r="Q22" s="5">
        <v>17.32</v>
      </c>
    </row>
    <row r="23" spans="2:17" x14ac:dyDescent="0.25">
      <c r="B23" s="5" t="s">
        <v>14</v>
      </c>
      <c r="C23" s="5">
        <v>48.72</v>
      </c>
      <c r="P23" s="5" t="s">
        <v>14</v>
      </c>
      <c r="Q23" s="5">
        <v>21.14</v>
      </c>
    </row>
    <row r="24" spans="2:17" x14ac:dyDescent="0.25">
      <c r="B24" s="5" t="s">
        <v>16</v>
      </c>
      <c r="C24" s="5">
        <v>43.11</v>
      </c>
      <c r="P24" s="5" t="s">
        <v>16</v>
      </c>
      <c r="Q24" s="5">
        <v>12.65</v>
      </c>
    </row>
  </sheetData>
  <mergeCells count="3">
    <mergeCell ref="B4:C4"/>
    <mergeCell ref="P4:Q4"/>
    <mergeCell ref="AD4:AF4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"/>
  <sheetViews>
    <sheetView showGridLines="0" showRowColHeaders="0" workbookViewId="0">
      <selection activeCell="AS2" sqref="AS2:BD27"/>
    </sheetView>
  </sheetViews>
  <sheetFormatPr baseColWidth="10" defaultRowHeight="15" x14ac:dyDescent="0.25"/>
  <cols>
    <col min="2" max="2" width="4.5703125" customWidth="1"/>
    <col min="3" max="3" width="16.140625" customWidth="1"/>
    <col min="17" max="17" width="5.140625" customWidth="1"/>
    <col min="18" max="18" width="3.140625" customWidth="1"/>
    <col min="19" max="19" width="16.28515625" customWidth="1"/>
    <col min="20" max="20" width="0.28515625" customWidth="1"/>
    <col min="21" max="25" width="11" customWidth="1"/>
    <col min="26" max="26" width="5.85546875" customWidth="1"/>
    <col min="27" max="27" width="3.140625" customWidth="1"/>
    <col min="28" max="34" width="11" customWidth="1"/>
    <col min="35" max="35" width="3.140625" customWidth="1"/>
    <col min="36" max="42" width="11" customWidth="1"/>
    <col min="43" max="43" width="3.140625" customWidth="1"/>
    <col min="44" max="44" width="16.140625" customWidth="1"/>
    <col min="45" max="45" width="17.42578125" customWidth="1"/>
    <col min="46" max="47" width="10.7109375" customWidth="1"/>
    <col min="56" max="56" width="5.140625" customWidth="1"/>
    <col min="57" max="57" width="3.140625" customWidth="1"/>
    <col min="58" max="58" width="5.85546875" customWidth="1"/>
    <col min="59" max="59" width="16.7109375" bestFit="1" customWidth="1"/>
    <col min="71" max="71" width="3.140625" customWidth="1"/>
    <col min="72" max="72" width="5.85546875" customWidth="1"/>
    <col min="73" max="73" width="16.7109375" bestFit="1" customWidth="1"/>
    <col min="74" max="81" width="5.7109375" customWidth="1"/>
    <col min="89" max="89" width="3.140625" customWidth="1"/>
    <col min="90" max="90" width="5.85546875" customWidth="1"/>
  </cols>
  <sheetData>
    <row r="1" spans="1:89" ht="18.75" x14ac:dyDescent="0.25">
      <c r="C1" s="1" t="s">
        <v>27</v>
      </c>
      <c r="R1" s="8"/>
      <c r="AA1" s="8"/>
      <c r="AI1" s="8"/>
      <c r="AQ1" s="8"/>
      <c r="BE1" s="8"/>
      <c r="BS1" s="8"/>
      <c r="CK1" s="8"/>
    </row>
    <row r="4" spans="1:89" ht="22.5" customHeight="1" x14ac:dyDescent="0.25">
      <c r="C4" s="58" t="s">
        <v>38</v>
      </c>
      <c r="D4" s="59"/>
      <c r="E4" s="5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S4" s="58" t="s">
        <v>39</v>
      </c>
      <c r="T4" s="59"/>
      <c r="U4" s="59"/>
      <c r="V4" s="59"/>
      <c r="W4" s="7"/>
      <c r="X4" s="7"/>
      <c r="Y4" s="7"/>
      <c r="Z4" s="7"/>
      <c r="AB4" s="7"/>
      <c r="AC4" s="58" t="s">
        <v>53</v>
      </c>
      <c r="AD4" s="58"/>
      <c r="AE4" s="59"/>
      <c r="AF4" s="6"/>
      <c r="AG4" s="6"/>
      <c r="AH4" s="6"/>
      <c r="AJ4" s="7"/>
      <c r="AK4" s="58" t="s">
        <v>62</v>
      </c>
      <c r="AL4" s="58"/>
      <c r="AM4" s="59"/>
      <c r="AN4" s="6"/>
      <c r="AO4" s="6"/>
      <c r="AP4" s="6"/>
      <c r="AR4" s="7"/>
      <c r="AS4" s="22"/>
      <c r="AT4" s="22"/>
      <c r="AU4" s="23" t="s">
        <v>30</v>
      </c>
      <c r="AV4" s="24"/>
      <c r="AW4" s="24"/>
      <c r="AX4" s="24"/>
      <c r="AY4" s="24"/>
      <c r="BG4" s="58" t="s">
        <v>31</v>
      </c>
      <c r="BH4" s="59"/>
      <c r="BI4" s="59"/>
      <c r="BU4" s="62" t="s">
        <v>32</v>
      </c>
      <c r="BV4" s="63"/>
      <c r="BW4" s="63"/>
      <c r="BX4" s="63"/>
      <c r="BY4" s="63"/>
      <c r="BZ4" s="63"/>
      <c r="CA4" s="63"/>
      <c r="CB4" s="63"/>
      <c r="CC4" s="63"/>
    </row>
    <row r="5" spans="1:89" ht="14.45" x14ac:dyDescent="0.3">
      <c r="C5" s="2"/>
      <c r="D5" s="2"/>
      <c r="S5" s="2"/>
      <c r="T5" s="2"/>
      <c r="AC5" s="2"/>
      <c r="AD5" s="2"/>
      <c r="AE5" s="2"/>
      <c r="AF5" s="2"/>
      <c r="AG5" s="2"/>
      <c r="AH5" s="2"/>
      <c r="AK5" s="2"/>
      <c r="AL5" s="2"/>
      <c r="AM5" s="2"/>
      <c r="AN5" s="2"/>
      <c r="AO5" s="2"/>
      <c r="AP5" s="2"/>
      <c r="BG5" s="2"/>
      <c r="BH5" s="2"/>
    </row>
    <row r="6" spans="1:89" ht="18" customHeight="1" x14ac:dyDescent="0.25">
      <c r="C6" s="3" t="s">
        <v>1</v>
      </c>
      <c r="D6" s="3" t="s">
        <v>29</v>
      </c>
      <c r="E6" s="3" t="s">
        <v>28</v>
      </c>
      <c r="F6" s="3" t="s">
        <v>37</v>
      </c>
      <c r="G6" s="3" t="s">
        <v>68</v>
      </c>
      <c r="H6" s="4"/>
      <c r="I6" s="4"/>
      <c r="J6" s="4"/>
      <c r="K6" s="4"/>
      <c r="L6" s="4"/>
      <c r="M6" s="4"/>
      <c r="N6" s="4"/>
      <c r="O6" s="4"/>
      <c r="P6" s="4"/>
      <c r="S6" s="3" t="s">
        <v>19</v>
      </c>
      <c r="T6" s="3" t="s">
        <v>29</v>
      </c>
      <c r="U6" s="3" t="s">
        <v>28</v>
      </c>
      <c r="V6" s="3" t="s">
        <v>29</v>
      </c>
      <c r="W6" s="3" t="s">
        <v>37</v>
      </c>
      <c r="AC6" s="3" t="s">
        <v>19</v>
      </c>
      <c r="AD6" s="3" t="s">
        <v>52</v>
      </c>
      <c r="AE6" s="3" t="s">
        <v>29</v>
      </c>
      <c r="AF6" s="3" t="s">
        <v>69</v>
      </c>
      <c r="AG6" s="4"/>
      <c r="AH6" s="4"/>
      <c r="AK6" s="3" t="s">
        <v>19</v>
      </c>
      <c r="AL6" s="3" t="s">
        <v>52</v>
      </c>
      <c r="AM6" s="3" t="s">
        <v>28</v>
      </c>
      <c r="AN6" s="3" t="s">
        <v>69</v>
      </c>
      <c r="AO6" s="4"/>
      <c r="AP6" s="4"/>
      <c r="AS6" s="3" t="s">
        <v>1</v>
      </c>
      <c r="AT6" s="3" t="s">
        <v>29</v>
      </c>
      <c r="AU6" s="3" t="s">
        <v>28</v>
      </c>
      <c r="BG6" s="3" t="s">
        <v>1</v>
      </c>
      <c r="BH6" s="3" t="s">
        <v>29</v>
      </c>
      <c r="BI6" s="3" t="s">
        <v>28</v>
      </c>
      <c r="BU6" s="2"/>
      <c r="BV6" s="60" t="s">
        <v>33</v>
      </c>
      <c r="BW6" s="61"/>
      <c r="BX6" s="60" t="s">
        <v>34</v>
      </c>
      <c r="BY6" s="61"/>
      <c r="BZ6" s="60" t="s">
        <v>35</v>
      </c>
      <c r="CA6" s="61"/>
      <c r="CB6" s="60" t="s">
        <v>36</v>
      </c>
      <c r="CC6" s="61"/>
    </row>
    <row r="7" spans="1:89" ht="15" customHeight="1" x14ac:dyDescent="0.25">
      <c r="A7" s="17"/>
      <c r="B7" s="10"/>
      <c r="C7" s="5" t="s">
        <v>15</v>
      </c>
      <c r="D7" s="5">
        <v>70</v>
      </c>
      <c r="E7" s="5">
        <v>103</v>
      </c>
      <c r="F7" s="5">
        <f>D7+E7</f>
        <v>173</v>
      </c>
      <c r="G7" s="9">
        <f>D7/F7</f>
        <v>0.40462427745664742</v>
      </c>
      <c r="H7" s="11"/>
      <c r="I7" s="11"/>
      <c r="J7" s="11"/>
      <c r="K7" s="11"/>
      <c r="L7" s="11"/>
      <c r="M7" s="11"/>
      <c r="N7" s="11"/>
      <c r="O7" s="11"/>
      <c r="P7" s="11"/>
      <c r="S7" s="5" t="s">
        <v>40</v>
      </c>
      <c r="T7" s="5">
        <f>-V7</f>
        <v>-55</v>
      </c>
      <c r="U7" s="5">
        <v>15</v>
      </c>
      <c r="V7" s="5">
        <v>55</v>
      </c>
      <c r="W7" s="5">
        <f>U7+V7</f>
        <v>70</v>
      </c>
      <c r="AC7" s="5" t="s">
        <v>54</v>
      </c>
      <c r="AD7" s="9">
        <f t="shared" ref="AD7:AD12" si="0">AE7/AF7</f>
        <v>0.7857142857142857</v>
      </c>
      <c r="AE7" s="5">
        <v>55</v>
      </c>
      <c r="AF7" s="5">
        <f>AE7+U7</f>
        <v>70</v>
      </c>
      <c r="AG7" s="11"/>
      <c r="AH7" s="11"/>
      <c r="AK7" s="5" t="s">
        <v>54</v>
      </c>
      <c r="AL7" s="9">
        <f>AM7/AF7</f>
        <v>0.22857142857142856</v>
      </c>
      <c r="AM7" s="5">
        <v>16</v>
      </c>
      <c r="AN7" s="5">
        <f>AF7</f>
        <v>70</v>
      </c>
      <c r="AO7" s="11"/>
      <c r="AP7" s="11"/>
      <c r="AS7" s="5" t="s">
        <v>15</v>
      </c>
      <c r="AT7" s="14">
        <v>29.99</v>
      </c>
      <c r="AU7" s="14">
        <v>32.28</v>
      </c>
      <c r="BG7" s="5" t="s">
        <v>15</v>
      </c>
      <c r="BH7" s="5">
        <v>56.89</v>
      </c>
      <c r="BI7" s="5">
        <v>60.17</v>
      </c>
      <c r="BU7" s="3" t="s">
        <v>1</v>
      </c>
      <c r="BV7" s="3" t="s">
        <v>29</v>
      </c>
      <c r="BW7" s="3" t="s">
        <v>28</v>
      </c>
      <c r="BX7" s="3" t="s">
        <v>29</v>
      </c>
      <c r="BY7" s="3" t="s">
        <v>28</v>
      </c>
      <c r="BZ7" s="3" t="s">
        <v>29</v>
      </c>
      <c r="CA7" s="3" t="s">
        <v>28</v>
      </c>
      <c r="CB7" s="3" t="s">
        <v>29</v>
      </c>
      <c r="CC7" s="3" t="s">
        <v>28</v>
      </c>
      <c r="CE7" s="3" t="s">
        <v>37</v>
      </c>
      <c r="CF7" s="3" t="s">
        <v>29</v>
      </c>
      <c r="CG7" s="3" t="s">
        <v>28</v>
      </c>
    </row>
    <row r="8" spans="1:89" x14ac:dyDescent="0.25">
      <c r="A8" s="17"/>
      <c r="B8" s="10"/>
      <c r="C8" s="5" t="s">
        <v>3</v>
      </c>
      <c r="D8" s="5">
        <v>271</v>
      </c>
      <c r="E8" s="5">
        <v>170</v>
      </c>
      <c r="F8" s="5">
        <f t="shared" ref="F8:F24" si="1">D8+E8</f>
        <v>441</v>
      </c>
      <c r="G8" s="9">
        <f t="shared" ref="G8:G24" si="2">D8/F8</f>
        <v>0.61451247165532885</v>
      </c>
      <c r="H8" s="11"/>
      <c r="I8" s="11"/>
      <c r="J8" s="11"/>
      <c r="K8" s="11"/>
      <c r="L8" s="11"/>
      <c r="M8" s="11"/>
      <c r="N8" s="11"/>
      <c r="O8" s="11"/>
      <c r="P8" s="11"/>
      <c r="S8" s="5" t="s">
        <v>41</v>
      </c>
      <c r="T8" s="5">
        <f t="shared" ref="T8:T15" si="3">-V8</f>
        <v>-173</v>
      </c>
      <c r="U8" s="5">
        <v>50</v>
      </c>
      <c r="V8" s="5">
        <v>173</v>
      </c>
      <c r="W8" s="5">
        <f t="shared" ref="W8:W15" si="4">U8+V8</f>
        <v>223</v>
      </c>
      <c r="AC8" s="5" t="s">
        <v>55</v>
      </c>
      <c r="AD8" s="9">
        <f t="shared" si="0"/>
        <v>0.74027993779160184</v>
      </c>
      <c r="AE8" s="5">
        <v>476</v>
      </c>
      <c r="AF8" s="5">
        <f>AE8+U8+U9</f>
        <v>643</v>
      </c>
      <c r="AG8" s="11"/>
      <c r="AH8" s="11"/>
      <c r="AK8" s="5" t="s">
        <v>55</v>
      </c>
      <c r="AL8" s="9">
        <f>AM8/AF8</f>
        <v>0.25972006220839816</v>
      </c>
      <c r="AM8" s="5">
        <v>167</v>
      </c>
      <c r="AN8" s="5">
        <f>AF8</f>
        <v>643</v>
      </c>
      <c r="AO8" s="11"/>
      <c r="AP8" s="11"/>
      <c r="AS8" s="5" t="s">
        <v>3</v>
      </c>
      <c r="AT8" s="14">
        <v>15.04</v>
      </c>
      <c r="AU8" s="14">
        <v>20.92</v>
      </c>
      <c r="BG8" s="5" t="s">
        <v>3</v>
      </c>
      <c r="BH8" s="5">
        <v>44.69</v>
      </c>
      <c r="BI8" s="5">
        <v>50.65</v>
      </c>
      <c r="BU8" s="5" t="s">
        <v>15</v>
      </c>
      <c r="BV8" s="5">
        <v>7</v>
      </c>
      <c r="BW8" s="5">
        <v>26</v>
      </c>
      <c r="BX8" s="5"/>
      <c r="BY8" s="5"/>
      <c r="BZ8" s="29"/>
      <c r="CA8" s="29"/>
      <c r="CB8" s="29"/>
      <c r="CC8" s="29"/>
      <c r="CE8" s="30">
        <f>CF8+CG8</f>
        <v>121</v>
      </c>
      <c r="CF8" s="30">
        <f>SUM(BV8:BV25)+SUM(BX8:BX25)+SUM(BZ8:BZ25)+SUM(CB8:CB25)</f>
        <v>43</v>
      </c>
      <c r="CG8" s="30">
        <f>SUM(BW8:BW25)+SUM(BY8:BY25)+SUM(CA8:CA25)+SUM(CC8:CC25)</f>
        <v>78</v>
      </c>
    </row>
    <row r="9" spans="1:89" x14ac:dyDescent="0.25">
      <c r="A9" s="17"/>
      <c r="B9" s="10"/>
      <c r="C9" s="5" t="s">
        <v>4</v>
      </c>
      <c r="D9" s="5">
        <v>39</v>
      </c>
      <c r="E9" s="5">
        <v>24</v>
      </c>
      <c r="F9" s="5">
        <f t="shared" si="1"/>
        <v>63</v>
      </c>
      <c r="G9" s="9">
        <f t="shared" si="2"/>
        <v>0.61904761904761907</v>
      </c>
      <c r="H9" s="11"/>
      <c r="I9" s="11"/>
      <c r="J9" s="11"/>
      <c r="K9" s="11"/>
      <c r="L9" s="11"/>
      <c r="M9" s="11"/>
      <c r="N9" s="11"/>
      <c r="O9" s="11"/>
      <c r="P9" s="11"/>
      <c r="S9" s="5" t="s">
        <v>42</v>
      </c>
      <c r="T9" s="5">
        <f t="shared" si="3"/>
        <v>-303</v>
      </c>
      <c r="U9" s="5">
        <v>117</v>
      </c>
      <c r="V9" s="5">
        <v>303</v>
      </c>
      <c r="W9" s="5">
        <f t="shared" si="4"/>
        <v>420</v>
      </c>
      <c r="X9" s="10"/>
      <c r="AC9" s="5" t="s">
        <v>22</v>
      </c>
      <c r="AD9" s="9">
        <f t="shared" si="0"/>
        <v>0.71916010498687666</v>
      </c>
      <c r="AE9" s="5">
        <v>548</v>
      </c>
      <c r="AF9" s="5">
        <f>AE9+U10+U11</f>
        <v>762</v>
      </c>
      <c r="AG9" s="11"/>
      <c r="AH9" s="11"/>
      <c r="AK9" s="5" t="s">
        <v>22</v>
      </c>
      <c r="AL9" s="9">
        <f>AM9/AF9</f>
        <v>0.28083989501312334</v>
      </c>
      <c r="AM9" s="5">
        <v>214</v>
      </c>
      <c r="AN9" s="5">
        <f>AF9</f>
        <v>762</v>
      </c>
      <c r="AO9" s="11"/>
      <c r="AP9" s="11"/>
      <c r="AS9" s="5" t="s">
        <v>4</v>
      </c>
      <c r="AT9" s="14">
        <v>21.85</v>
      </c>
      <c r="AU9" s="14">
        <v>28.17</v>
      </c>
      <c r="BG9" s="5" t="s">
        <v>4</v>
      </c>
      <c r="BH9" s="5">
        <v>51.23</v>
      </c>
      <c r="BI9" s="5">
        <v>57.08</v>
      </c>
      <c r="BU9" s="5" t="s">
        <v>3</v>
      </c>
      <c r="BV9" s="5"/>
      <c r="BW9" s="5"/>
      <c r="BX9" s="5">
        <v>2</v>
      </c>
      <c r="BY9" s="5">
        <v>6</v>
      </c>
      <c r="BZ9" s="5">
        <v>2</v>
      </c>
      <c r="CA9" s="5">
        <v>4</v>
      </c>
      <c r="CB9" s="5">
        <v>1</v>
      </c>
      <c r="CC9" s="5"/>
    </row>
    <row r="10" spans="1:89" x14ac:dyDescent="0.25">
      <c r="A10" s="17"/>
      <c r="B10" s="10"/>
      <c r="C10" s="5" t="s">
        <v>5</v>
      </c>
      <c r="D10" s="5">
        <v>30</v>
      </c>
      <c r="E10" s="5">
        <v>22</v>
      </c>
      <c r="F10" s="5">
        <f t="shared" si="1"/>
        <v>52</v>
      </c>
      <c r="G10" s="9">
        <f t="shared" si="2"/>
        <v>0.57692307692307687</v>
      </c>
      <c r="H10" s="11"/>
      <c r="I10" s="11"/>
      <c r="J10" s="11"/>
      <c r="K10" s="11"/>
      <c r="L10" s="11"/>
      <c r="M10" s="11"/>
      <c r="N10" s="11"/>
      <c r="O10" s="11"/>
      <c r="P10" s="11"/>
      <c r="S10" s="5" t="s">
        <v>43</v>
      </c>
      <c r="T10" s="5">
        <f t="shared" si="3"/>
        <v>-309</v>
      </c>
      <c r="U10" s="5">
        <v>102</v>
      </c>
      <c r="V10" s="5">
        <v>309</v>
      </c>
      <c r="W10" s="5">
        <f t="shared" si="4"/>
        <v>411</v>
      </c>
      <c r="AC10" s="5" t="s">
        <v>23</v>
      </c>
      <c r="AD10" s="9">
        <f t="shared" si="0"/>
        <v>0.54396984924623115</v>
      </c>
      <c r="AE10" s="5">
        <v>433</v>
      </c>
      <c r="AF10" s="5">
        <f>AE10+U12+U13</f>
        <v>796</v>
      </c>
      <c r="AG10" s="11"/>
      <c r="AH10" s="11"/>
      <c r="AK10" s="5" t="s">
        <v>23</v>
      </c>
      <c r="AL10" s="9">
        <f>AM10/AF10</f>
        <v>0.45603015075376885</v>
      </c>
      <c r="AM10" s="5">
        <v>363</v>
      </c>
      <c r="AN10" s="5">
        <f>AF10</f>
        <v>796</v>
      </c>
      <c r="AO10" s="11"/>
      <c r="AP10" s="11"/>
      <c r="AS10" s="5" t="s">
        <v>5</v>
      </c>
      <c r="AT10" s="14">
        <v>23.73</v>
      </c>
      <c r="AU10" s="14">
        <v>22.32</v>
      </c>
      <c r="BG10" s="5" t="s">
        <v>5</v>
      </c>
      <c r="BH10" s="5">
        <v>52.57</v>
      </c>
      <c r="BI10" s="5">
        <v>51.32</v>
      </c>
      <c r="BU10" s="5" t="s">
        <v>4</v>
      </c>
      <c r="BV10" s="5"/>
      <c r="BW10" s="5"/>
      <c r="BX10" s="5"/>
      <c r="BY10" s="5">
        <v>3</v>
      </c>
      <c r="BZ10" s="5"/>
      <c r="CA10" s="5"/>
      <c r="CB10" s="5"/>
      <c r="CC10" s="5">
        <v>1</v>
      </c>
    </row>
    <row r="11" spans="1:89" ht="14.45" x14ac:dyDescent="0.3">
      <c r="A11" s="17"/>
      <c r="B11" s="10"/>
      <c r="C11" s="5" t="s">
        <v>6</v>
      </c>
      <c r="D11" s="5">
        <v>68</v>
      </c>
      <c r="E11" s="5">
        <v>54</v>
      </c>
      <c r="F11" s="5">
        <f t="shared" si="1"/>
        <v>122</v>
      </c>
      <c r="G11" s="9">
        <f t="shared" si="2"/>
        <v>0.55737704918032782</v>
      </c>
      <c r="H11" s="11"/>
      <c r="I11" s="11"/>
      <c r="J11" s="11"/>
      <c r="K11" s="11"/>
      <c r="L11" s="11"/>
      <c r="M11" s="11"/>
      <c r="N11" s="11"/>
      <c r="O11" s="11"/>
      <c r="P11" s="11"/>
      <c r="S11" s="5" t="s">
        <v>44</v>
      </c>
      <c r="T11" s="5">
        <f t="shared" si="3"/>
        <v>-239</v>
      </c>
      <c r="U11" s="5">
        <v>112</v>
      </c>
      <c r="V11" s="5">
        <v>239</v>
      </c>
      <c r="W11" s="5">
        <f t="shared" si="4"/>
        <v>351</v>
      </c>
      <c r="AC11" s="5" t="s">
        <v>24</v>
      </c>
      <c r="AD11" s="9">
        <f t="shared" si="0"/>
        <v>0.37799043062200954</v>
      </c>
      <c r="AE11" s="5">
        <v>79</v>
      </c>
      <c r="AF11" s="5">
        <f>AE11+U14+U15</f>
        <v>209</v>
      </c>
      <c r="AG11" s="11"/>
      <c r="AH11" s="11"/>
      <c r="AK11" s="5" t="s">
        <v>24</v>
      </c>
      <c r="AL11" s="9">
        <f>AM11/AF11</f>
        <v>0.62200956937799046</v>
      </c>
      <c r="AM11" s="5">
        <v>130</v>
      </c>
      <c r="AN11" s="5">
        <f>AF11</f>
        <v>209</v>
      </c>
      <c r="AO11" s="11"/>
      <c r="AP11" s="11"/>
      <c r="AS11" s="5" t="s">
        <v>6</v>
      </c>
      <c r="AT11" s="14">
        <v>10.62</v>
      </c>
      <c r="AU11" s="14">
        <v>14.52</v>
      </c>
      <c r="BG11" s="5" t="s">
        <v>6</v>
      </c>
      <c r="BH11" s="5">
        <v>40.72</v>
      </c>
      <c r="BI11" s="5">
        <v>45.2</v>
      </c>
      <c r="BU11" s="5" t="s">
        <v>5</v>
      </c>
      <c r="BV11" s="5"/>
      <c r="BW11" s="5"/>
      <c r="BX11" s="5"/>
      <c r="BY11" s="5"/>
      <c r="BZ11" s="5">
        <v>1</v>
      </c>
      <c r="CA11" s="5"/>
      <c r="CB11" s="5">
        <v>1</v>
      </c>
      <c r="CC11" s="5"/>
    </row>
    <row r="12" spans="1:89" ht="14.45" x14ac:dyDescent="0.3">
      <c r="A12" s="17"/>
      <c r="B12" s="10"/>
      <c r="C12" s="5" t="s">
        <v>7</v>
      </c>
      <c r="D12" s="5">
        <v>17</v>
      </c>
      <c r="E12" s="5">
        <v>10</v>
      </c>
      <c r="F12" s="5">
        <f t="shared" si="1"/>
        <v>27</v>
      </c>
      <c r="G12" s="9">
        <f t="shared" si="2"/>
        <v>0.62962962962962965</v>
      </c>
      <c r="H12" s="11"/>
      <c r="I12" s="11"/>
      <c r="J12" s="11"/>
      <c r="K12" s="11"/>
      <c r="L12" s="11"/>
      <c r="M12" s="11"/>
      <c r="N12" s="11"/>
      <c r="O12" s="11"/>
      <c r="P12" s="11"/>
      <c r="S12" s="5" t="s">
        <v>45</v>
      </c>
      <c r="T12" s="5">
        <f t="shared" si="3"/>
        <v>-257</v>
      </c>
      <c r="U12" s="5">
        <v>170</v>
      </c>
      <c r="V12" s="5">
        <v>257</v>
      </c>
      <c r="W12" s="5">
        <f t="shared" si="4"/>
        <v>427</v>
      </c>
      <c r="AC12" s="5" t="s">
        <v>37</v>
      </c>
      <c r="AD12" s="9">
        <f t="shared" si="0"/>
        <v>0.64153225806451608</v>
      </c>
      <c r="AE12" s="5">
        <f>SUM(AE7:AE11)</f>
        <v>1591</v>
      </c>
      <c r="AF12" s="5">
        <f>AF7+AF8+AF9+AF10+AF11</f>
        <v>2480</v>
      </c>
      <c r="AH12" s="11"/>
      <c r="AK12" s="5" t="s">
        <v>37</v>
      </c>
      <c r="AL12" s="9">
        <f>AM12/AN12</f>
        <v>0.3588709677419355</v>
      </c>
      <c r="AM12" s="5">
        <f>SUM(AM7:AM11)</f>
        <v>890</v>
      </c>
      <c r="AN12" s="5">
        <f>AN7+AN8+AN9+AN10+AN11</f>
        <v>2480</v>
      </c>
      <c r="AP12" s="11"/>
      <c r="AS12" s="5" t="s">
        <v>7</v>
      </c>
      <c r="AT12" s="14">
        <v>19.71</v>
      </c>
      <c r="AU12" s="14">
        <v>19.3</v>
      </c>
      <c r="BG12" s="5" t="s">
        <v>7</v>
      </c>
      <c r="BH12" s="5">
        <v>49.35</v>
      </c>
      <c r="BI12" s="5">
        <v>48.9</v>
      </c>
      <c r="BU12" s="5" t="s">
        <v>6</v>
      </c>
      <c r="BV12" s="5"/>
      <c r="BW12" s="5"/>
      <c r="BX12" s="5">
        <v>2</v>
      </c>
      <c r="BY12" s="5"/>
      <c r="BZ12" s="5">
        <v>1</v>
      </c>
      <c r="CA12" s="5"/>
      <c r="CB12" s="5"/>
      <c r="CC12" s="5">
        <v>1</v>
      </c>
    </row>
    <row r="13" spans="1:89" ht="14.45" x14ac:dyDescent="0.3">
      <c r="A13" s="17"/>
      <c r="B13" s="10"/>
      <c r="C13" s="5" t="s">
        <v>63</v>
      </c>
      <c r="D13" s="5">
        <v>56</v>
      </c>
      <c r="E13" s="5">
        <v>30</v>
      </c>
      <c r="F13" s="5">
        <f t="shared" si="1"/>
        <v>86</v>
      </c>
      <c r="G13" s="9">
        <f t="shared" si="2"/>
        <v>0.65116279069767447</v>
      </c>
      <c r="H13" s="11"/>
      <c r="I13" s="11"/>
      <c r="J13" s="11"/>
      <c r="K13" s="11"/>
      <c r="L13" s="11"/>
      <c r="M13" s="11"/>
      <c r="N13" s="11"/>
      <c r="O13" s="11"/>
      <c r="P13" s="11"/>
      <c r="S13" s="5" t="s">
        <v>46</v>
      </c>
      <c r="T13" s="5">
        <f t="shared" si="3"/>
        <v>-176</v>
      </c>
      <c r="U13" s="5">
        <v>193</v>
      </c>
      <c r="V13" s="5">
        <v>176</v>
      </c>
      <c r="W13" s="5">
        <f t="shared" si="4"/>
        <v>369</v>
      </c>
      <c r="X13" s="10"/>
      <c r="AH13" s="11"/>
      <c r="AP13" s="11"/>
      <c r="AS13" s="5" t="s">
        <v>63</v>
      </c>
      <c r="AT13" s="14">
        <v>13.25</v>
      </c>
      <c r="AU13" s="14">
        <v>22.1</v>
      </c>
      <c r="BG13" s="5" t="s">
        <v>63</v>
      </c>
      <c r="BH13" s="5">
        <v>42.82</v>
      </c>
      <c r="BI13" s="5">
        <v>51.13</v>
      </c>
      <c r="BU13" s="5" t="s">
        <v>7</v>
      </c>
      <c r="BV13" s="5"/>
      <c r="BW13" s="5"/>
      <c r="BX13" s="5"/>
      <c r="BY13" s="5"/>
      <c r="BZ13" s="5"/>
      <c r="CA13" s="5"/>
      <c r="CB13" s="5">
        <v>1</v>
      </c>
      <c r="CC13" s="5"/>
    </row>
    <row r="14" spans="1:89" x14ac:dyDescent="0.25">
      <c r="A14" s="17"/>
      <c r="B14" s="10"/>
      <c r="C14" s="5" t="s">
        <v>65</v>
      </c>
      <c r="D14" s="5">
        <v>79</v>
      </c>
      <c r="E14" s="5">
        <v>48</v>
      </c>
      <c r="F14" s="5">
        <f t="shared" si="1"/>
        <v>127</v>
      </c>
      <c r="G14" s="9">
        <f t="shared" si="2"/>
        <v>0.62204724409448819</v>
      </c>
      <c r="H14" s="11"/>
      <c r="I14" s="11"/>
      <c r="J14" s="11"/>
      <c r="K14" s="11"/>
      <c r="L14" s="11"/>
      <c r="M14" s="11"/>
      <c r="N14" s="11"/>
      <c r="O14" s="11"/>
      <c r="P14" s="11"/>
      <c r="S14" s="5" t="s">
        <v>47</v>
      </c>
      <c r="T14" s="5">
        <f t="shared" si="3"/>
        <v>-63</v>
      </c>
      <c r="U14" s="5">
        <v>86</v>
      </c>
      <c r="V14" s="5">
        <v>63</v>
      </c>
      <c r="W14" s="5">
        <f t="shared" si="4"/>
        <v>149</v>
      </c>
      <c r="AH14" s="11"/>
      <c r="AP14" s="11"/>
      <c r="AS14" s="5" t="s">
        <v>65</v>
      </c>
      <c r="AT14" s="14">
        <v>18.61</v>
      </c>
      <c r="AU14" s="14">
        <v>24.46</v>
      </c>
      <c r="BG14" s="5" t="s">
        <v>65</v>
      </c>
      <c r="BH14" s="5">
        <v>48</v>
      </c>
      <c r="BI14" s="5">
        <v>54.6</v>
      </c>
      <c r="BU14" s="5" t="s">
        <v>63</v>
      </c>
      <c r="BV14" s="5"/>
      <c r="BW14" s="5"/>
      <c r="BX14" s="5">
        <v>2</v>
      </c>
      <c r="BY14" s="5">
        <v>3</v>
      </c>
      <c r="BZ14" s="5"/>
      <c r="CA14" s="5"/>
      <c r="CB14" s="5"/>
      <c r="CC14" s="5">
        <v>1</v>
      </c>
    </row>
    <row r="15" spans="1:89" x14ac:dyDescent="0.25">
      <c r="A15" s="17"/>
      <c r="B15" s="10"/>
      <c r="C15" s="5" t="s">
        <v>8</v>
      </c>
      <c r="D15" s="5">
        <v>274</v>
      </c>
      <c r="E15" s="5">
        <v>108</v>
      </c>
      <c r="F15" s="5">
        <f t="shared" si="1"/>
        <v>382</v>
      </c>
      <c r="G15" s="9">
        <f t="shared" si="2"/>
        <v>0.7172774869109948</v>
      </c>
      <c r="H15" s="11"/>
      <c r="I15" s="11"/>
      <c r="J15" s="11"/>
      <c r="K15" s="11"/>
      <c r="L15" s="11"/>
      <c r="M15" s="11"/>
      <c r="N15" s="11"/>
      <c r="O15" s="11"/>
      <c r="P15" s="11"/>
      <c r="S15" s="5" t="s">
        <v>48</v>
      </c>
      <c r="T15" s="5">
        <f t="shared" si="3"/>
        <v>-16</v>
      </c>
      <c r="U15" s="5">
        <v>44</v>
      </c>
      <c r="V15" s="5">
        <v>16</v>
      </c>
      <c r="W15" s="5">
        <f t="shared" si="4"/>
        <v>60</v>
      </c>
      <c r="X15" s="10"/>
      <c r="AH15" s="11"/>
      <c r="AP15" s="11"/>
      <c r="AS15" s="5" t="s">
        <v>8</v>
      </c>
      <c r="AT15" s="14">
        <v>12.16</v>
      </c>
      <c r="AU15" s="14">
        <v>15.34</v>
      </c>
      <c r="BG15" s="5" t="s">
        <v>8</v>
      </c>
      <c r="BH15" s="5">
        <v>44.95</v>
      </c>
      <c r="BI15" s="5">
        <v>45.01</v>
      </c>
      <c r="BU15" s="5" t="s">
        <v>65</v>
      </c>
      <c r="BV15" s="5"/>
      <c r="BW15" s="5"/>
      <c r="BX15" s="5">
        <v>3</v>
      </c>
      <c r="BY15" s="5">
        <v>6</v>
      </c>
      <c r="BZ15" s="5"/>
      <c r="CA15" s="5">
        <v>1</v>
      </c>
      <c r="CB15" s="5">
        <v>1</v>
      </c>
      <c r="CC15" s="5"/>
    </row>
    <row r="16" spans="1:89" x14ac:dyDescent="0.25">
      <c r="A16" s="17"/>
      <c r="B16" s="10"/>
      <c r="C16" s="5" t="s">
        <v>66</v>
      </c>
      <c r="D16" s="5">
        <v>153</v>
      </c>
      <c r="E16" s="5">
        <v>101</v>
      </c>
      <c r="F16" s="5">
        <f t="shared" si="1"/>
        <v>254</v>
      </c>
      <c r="G16" s="9">
        <f t="shared" si="2"/>
        <v>0.60236220472440949</v>
      </c>
      <c r="H16" s="11"/>
      <c r="I16" s="11"/>
      <c r="J16" s="11"/>
      <c r="K16" s="11"/>
      <c r="L16" s="11"/>
      <c r="M16" s="11"/>
      <c r="N16" s="11"/>
      <c r="O16" s="11"/>
      <c r="P16" s="11"/>
      <c r="S16" s="5" t="s">
        <v>37</v>
      </c>
      <c r="T16" s="5"/>
      <c r="U16" s="5">
        <f>U7+U8+U9+U10+U11+U12+U13+U14+U15</f>
        <v>889</v>
      </c>
      <c r="V16" s="5">
        <f>V7+V8+V9+V10+V11+V12+V13+V14+V15</f>
        <v>1591</v>
      </c>
      <c r="W16" s="5">
        <f>V16+U16</f>
        <v>2480</v>
      </c>
      <c r="AS16" s="5" t="s">
        <v>66</v>
      </c>
      <c r="AT16" s="14">
        <v>15.91</v>
      </c>
      <c r="AU16" s="14">
        <v>21.67</v>
      </c>
      <c r="BG16" s="5" t="s">
        <v>66</v>
      </c>
      <c r="BH16" s="5">
        <v>45.65</v>
      </c>
      <c r="BI16" s="5">
        <v>51.67</v>
      </c>
      <c r="BU16" s="5" t="s">
        <v>8</v>
      </c>
      <c r="BV16" s="5"/>
      <c r="BW16" s="5"/>
      <c r="BX16" s="5">
        <v>2</v>
      </c>
      <c r="BY16" s="5">
        <v>2</v>
      </c>
      <c r="BZ16" s="5">
        <v>4</v>
      </c>
      <c r="CA16" s="5">
        <v>2</v>
      </c>
      <c r="CB16" s="5"/>
      <c r="CC16" s="5">
        <v>1</v>
      </c>
    </row>
    <row r="17" spans="1:82" x14ac:dyDescent="0.25">
      <c r="A17" s="17"/>
      <c r="B17" s="10"/>
      <c r="C17" s="5" t="s">
        <v>9</v>
      </c>
      <c r="D17" s="5">
        <v>34</v>
      </c>
      <c r="E17" s="5">
        <v>23</v>
      </c>
      <c r="F17" s="5">
        <f t="shared" si="1"/>
        <v>57</v>
      </c>
      <c r="G17" s="9">
        <f t="shared" si="2"/>
        <v>0.59649122807017541</v>
      </c>
      <c r="H17" s="11"/>
      <c r="I17" s="11"/>
      <c r="J17" s="11"/>
      <c r="K17" s="11"/>
      <c r="L17" s="11"/>
      <c r="M17" s="11"/>
      <c r="N17" s="11"/>
      <c r="O17" s="11"/>
      <c r="P17" s="11"/>
      <c r="AS17" s="5" t="s">
        <v>9</v>
      </c>
      <c r="AT17" s="14">
        <v>13.59</v>
      </c>
      <c r="AU17" s="14">
        <v>22.57</v>
      </c>
      <c r="BG17" s="5" t="s">
        <v>9</v>
      </c>
      <c r="BH17" s="5">
        <v>43.26</v>
      </c>
      <c r="BI17" s="5">
        <v>50.78</v>
      </c>
      <c r="BU17" s="5" t="s">
        <v>66</v>
      </c>
      <c r="BV17" s="5"/>
      <c r="BW17" s="5"/>
      <c r="BX17" s="5">
        <v>1</v>
      </c>
      <c r="BY17" s="5">
        <v>2</v>
      </c>
      <c r="BZ17" s="5">
        <v>2</v>
      </c>
      <c r="CA17" s="5">
        <v>1</v>
      </c>
      <c r="CB17" s="5"/>
      <c r="CC17" s="5">
        <v>1</v>
      </c>
    </row>
    <row r="18" spans="1:82" x14ac:dyDescent="0.25">
      <c r="A18" s="17"/>
      <c r="B18" s="10"/>
      <c r="C18" s="5" t="s">
        <v>10</v>
      </c>
      <c r="D18" s="5">
        <v>93</v>
      </c>
      <c r="E18" s="5">
        <v>53</v>
      </c>
      <c r="F18" s="5">
        <f t="shared" si="1"/>
        <v>146</v>
      </c>
      <c r="G18" s="9">
        <f t="shared" si="2"/>
        <v>0.63698630136986301</v>
      </c>
      <c r="H18" s="11"/>
      <c r="I18" s="11"/>
      <c r="J18" s="11"/>
      <c r="K18" s="11"/>
      <c r="L18" s="11"/>
      <c r="M18" s="11"/>
      <c r="N18" s="11"/>
      <c r="O18" s="11"/>
      <c r="P18" s="11"/>
      <c r="AS18" s="5" t="s">
        <v>10</v>
      </c>
      <c r="AT18" s="14">
        <v>15</v>
      </c>
      <c r="AU18" s="14">
        <v>21.15</v>
      </c>
      <c r="BG18" s="5" t="s">
        <v>10</v>
      </c>
      <c r="BH18" s="5">
        <v>45.98</v>
      </c>
      <c r="BI18" s="5">
        <v>50.3</v>
      </c>
      <c r="BU18" s="5" t="s">
        <v>9</v>
      </c>
      <c r="BV18" s="5"/>
      <c r="BW18" s="5"/>
      <c r="BX18" s="5">
        <v>1</v>
      </c>
      <c r="BY18" s="5">
        <v>1</v>
      </c>
      <c r="BZ18" s="5">
        <v>1</v>
      </c>
      <c r="CA18" s="5"/>
      <c r="CB18" s="5"/>
      <c r="CC18" s="5">
        <v>1</v>
      </c>
    </row>
    <row r="19" spans="1:82" x14ac:dyDescent="0.25">
      <c r="A19" s="17"/>
      <c r="B19" s="10"/>
      <c r="C19" s="5" t="s">
        <v>64</v>
      </c>
      <c r="D19" s="5">
        <v>37</v>
      </c>
      <c r="E19" s="5">
        <v>22</v>
      </c>
      <c r="F19" s="5">
        <f t="shared" si="1"/>
        <v>59</v>
      </c>
      <c r="G19" s="9">
        <f t="shared" si="2"/>
        <v>0.6271186440677966</v>
      </c>
      <c r="H19" s="11"/>
      <c r="I19" s="11"/>
      <c r="J19" s="11"/>
      <c r="K19" s="11"/>
      <c r="L19" s="11"/>
      <c r="M19" s="11"/>
      <c r="N19" s="11"/>
      <c r="O19" s="11"/>
      <c r="P19" s="11"/>
      <c r="AS19" s="5" t="s">
        <v>64</v>
      </c>
      <c r="AT19" s="14">
        <v>14.81</v>
      </c>
      <c r="AU19" s="14">
        <v>18.59</v>
      </c>
      <c r="BG19" s="5" t="s">
        <v>64</v>
      </c>
      <c r="BH19" s="5">
        <v>44.78</v>
      </c>
      <c r="BI19" s="5">
        <v>47.59</v>
      </c>
      <c r="BU19" s="5" t="s">
        <v>10</v>
      </c>
      <c r="BV19" s="5"/>
      <c r="BW19" s="5"/>
      <c r="BX19" s="5"/>
      <c r="BY19" s="5">
        <v>4</v>
      </c>
      <c r="BZ19" s="5">
        <v>1</v>
      </c>
      <c r="CA19" s="5">
        <v>2</v>
      </c>
      <c r="CB19" s="5"/>
      <c r="CC19" s="5">
        <v>1</v>
      </c>
    </row>
    <row r="20" spans="1:82" x14ac:dyDescent="0.25">
      <c r="A20" s="17"/>
      <c r="B20" s="10"/>
      <c r="C20" s="5" t="s">
        <v>11</v>
      </c>
      <c r="D20" s="5">
        <v>7</v>
      </c>
      <c r="E20" s="5">
        <v>6</v>
      </c>
      <c r="F20" s="5">
        <f t="shared" si="1"/>
        <v>13</v>
      </c>
      <c r="G20" s="9">
        <f t="shared" si="2"/>
        <v>0.53846153846153844</v>
      </c>
      <c r="H20" s="11"/>
      <c r="I20" s="11"/>
      <c r="J20" s="11"/>
      <c r="K20" s="11"/>
      <c r="L20" s="11"/>
      <c r="M20" s="11"/>
      <c r="N20" s="11"/>
      <c r="O20" s="11"/>
      <c r="P20" s="11"/>
      <c r="AS20" s="5" t="s">
        <v>11</v>
      </c>
      <c r="AT20" s="14">
        <v>24.71</v>
      </c>
      <c r="AU20" s="14">
        <v>18.829999999999998</v>
      </c>
      <c r="BG20" s="5" t="s">
        <v>11</v>
      </c>
      <c r="BH20" s="5">
        <v>52.14</v>
      </c>
      <c r="BI20" s="5">
        <v>48.67</v>
      </c>
      <c r="BU20" s="5" t="s">
        <v>64</v>
      </c>
      <c r="BV20" s="5"/>
      <c r="BW20" s="5"/>
      <c r="BX20" s="5"/>
      <c r="BY20" s="5"/>
      <c r="BZ20" s="5">
        <v>1</v>
      </c>
      <c r="CA20" s="5"/>
      <c r="CB20" s="5"/>
      <c r="CC20" s="5">
        <v>1</v>
      </c>
    </row>
    <row r="21" spans="1:82" x14ac:dyDescent="0.25">
      <c r="A21" s="17"/>
      <c r="B21" s="10"/>
      <c r="C21" s="5" t="s">
        <v>12</v>
      </c>
      <c r="D21" s="5">
        <v>239</v>
      </c>
      <c r="E21" s="5">
        <v>63</v>
      </c>
      <c r="F21" s="5">
        <f t="shared" si="1"/>
        <v>302</v>
      </c>
      <c r="G21" s="9">
        <f t="shared" si="2"/>
        <v>0.79139072847682124</v>
      </c>
      <c r="H21" s="11"/>
      <c r="I21" s="11"/>
      <c r="J21" s="11"/>
      <c r="K21" s="11"/>
      <c r="L21" s="11"/>
      <c r="M21" s="11"/>
      <c r="N21" s="11"/>
      <c r="O21" s="11"/>
      <c r="P21" s="11"/>
      <c r="AS21" s="5" t="s">
        <v>12</v>
      </c>
      <c r="AT21" s="14">
        <v>17.95</v>
      </c>
      <c r="AU21" s="14">
        <v>19.440000000000001</v>
      </c>
      <c r="BG21" s="5" t="s">
        <v>12</v>
      </c>
      <c r="BH21" s="5">
        <v>47.78</v>
      </c>
      <c r="BI21" s="5">
        <v>49.4</v>
      </c>
      <c r="BU21" s="5" t="s">
        <v>11</v>
      </c>
      <c r="BV21" s="5"/>
      <c r="BW21" s="5"/>
      <c r="BX21" s="5"/>
      <c r="BY21" s="5"/>
      <c r="BZ21" s="5"/>
      <c r="CA21" s="5"/>
      <c r="CB21" s="5"/>
      <c r="CC21" s="5">
        <v>1</v>
      </c>
    </row>
    <row r="22" spans="1:82" x14ac:dyDescent="0.25">
      <c r="A22" s="17"/>
      <c r="B22" s="10"/>
      <c r="C22" s="5" t="s">
        <v>13</v>
      </c>
      <c r="D22" s="5">
        <v>37</v>
      </c>
      <c r="E22" s="5">
        <v>25</v>
      </c>
      <c r="F22" s="5">
        <f t="shared" si="1"/>
        <v>62</v>
      </c>
      <c r="G22" s="9">
        <f t="shared" si="2"/>
        <v>0.59677419354838712</v>
      </c>
      <c r="H22" s="11"/>
      <c r="I22" s="11"/>
      <c r="J22" s="11"/>
      <c r="K22" s="11"/>
      <c r="L22" s="11"/>
      <c r="M22" s="11"/>
      <c r="N22" s="11"/>
      <c r="O22" s="11"/>
      <c r="P22" s="11"/>
      <c r="AS22" s="5" t="s">
        <v>13</v>
      </c>
      <c r="AT22" s="14">
        <v>15.11</v>
      </c>
      <c r="AU22" s="14">
        <v>20.6</v>
      </c>
      <c r="BG22" s="5" t="s">
        <v>13</v>
      </c>
      <c r="BH22" s="5">
        <v>46.14</v>
      </c>
      <c r="BI22" s="5">
        <v>51.2</v>
      </c>
      <c r="BU22" s="5" t="s">
        <v>12</v>
      </c>
      <c r="BV22" s="5"/>
      <c r="BW22" s="5"/>
      <c r="BX22" s="5"/>
      <c r="BY22" s="5">
        <v>1</v>
      </c>
      <c r="BZ22" s="5">
        <v>2</v>
      </c>
      <c r="CA22" s="5">
        <v>1</v>
      </c>
      <c r="CB22" s="5"/>
      <c r="CC22" s="5">
        <v>1</v>
      </c>
    </row>
    <row r="23" spans="1:82" x14ac:dyDescent="0.25">
      <c r="A23" s="17"/>
      <c r="B23" s="10"/>
      <c r="C23" s="5" t="s">
        <v>14</v>
      </c>
      <c r="D23" s="5">
        <v>15</v>
      </c>
      <c r="E23" s="5">
        <v>6</v>
      </c>
      <c r="F23" s="5">
        <f t="shared" si="1"/>
        <v>21</v>
      </c>
      <c r="G23" s="9">
        <f t="shared" si="2"/>
        <v>0.7142857142857143</v>
      </c>
      <c r="H23" s="11"/>
      <c r="I23" s="11"/>
      <c r="J23" s="11"/>
      <c r="K23" s="11"/>
      <c r="L23" s="11"/>
      <c r="M23" s="11"/>
      <c r="N23" s="11"/>
      <c r="O23" s="11"/>
      <c r="P23" s="11"/>
      <c r="AS23" s="5" t="s">
        <v>14</v>
      </c>
      <c r="AT23" s="14">
        <v>22</v>
      </c>
      <c r="AU23" s="14">
        <v>19</v>
      </c>
      <c r="BG23" s="5" t="s">
        <v>14</v>
      </c>
      <c r="BH23" s="5">
        <v>49.6</v>
      </c>
      <c r="BI23" s="5">
        <v>47.83</v>
      </c>
      <c r="BU23" s="5" t="s">
        <v>13</v>
      </c>
      <c r="BV23" s="5"/>
      <c r="BW23" s="5"/>
      <c r="BX23" s="5"/>
      <c r="BY23" s="5"/>
      <c r="BZ23" s="5">
        <v>1</v>
      </c>
      <c r="CA23" s="5"/>
      <c r="CB23" s="5"/>
      <c r="CC23" s="5">
        <v>1</v>
      </c>
    </row>
    <row r="24" spans="1:82" x14ac:dyDescent="0.25">
      <c r="A24" s="17"/>
      <c r="B24" s="10"/>
      <c r="C24" s="5" t="s">
        <v>16</v>
      </c>
      <c r="D24" s="5">
        <v>72</v>
      </c>
      <c r="E24" s="5">
        <v>22</v>
      </c>
      <c r="F24" s="5">
        <f t="shared" si="1"/>
        <v>94</v>
      </c>
      <c r="G24" s="9">
        <f t="shared" si="2"/>
        <v>0.76595744680851063</v>
      </c>
      <c r="H24" s="11"/>
      <c r="I24" s="11"/>
      <c r="J24" s="11"/>
      <c r="K24" s="11"/>
      <c r="L24" s="11"/>
      <c r="M24" s="11"/>
      <c r="N24" s="11"/>
      <c r="O24" s="11"/>
      <c r="P24" s="11"/>
      <c r="AS24" s="5" t="s">
        <v>16</v>
      </c>
      <c r="AT24" s="14">
        <v>12.4</v>
      </c>
      <c r="AU24" s="14">
        <v>13.45</v>
      </c>
      <c r="BG24" s="5" t="s">
        <v>16</v>
      </c>
      <c r="BH24" s="5">
        <v>42.4</v>
      </c>
      <c r="BI24" s="5">
        <v>43.82</v>
      </c>
      <c r="BU24" s="5" t="s">
        <v>14</v>
      </c>
      <c r="BV24" s="5"/>
      <c r="BW24" s="5"/>
      <c r="BX24" s="5"/>
      <c r="BY24" s="5"/>
      <c r="BZ24" s="5"/>
      <c r="CA24" s="5"/>
      <c r="CB24" s="5"/>
      <c r="CC24" s="5">
        <v>1</v>
      </c>
    </row>
    <row r="25" spans="1:82" x14ac:dyDescent="0.25">
      <c r="BU25" s="5" t="s">
        <v>16</v>
      </c>
      <c r="BV25" s="5"/>
      <c r="BW25" s="5"/>
      <c r="BX25" s="5">
        <v>2</v>
      </c>
      <c r="BY25" s="5">
        <v>1</v>
      </c>
      <c r="BZ25" s="29"/>
      <c r="CA25" s="29"/>
      <c r="CB25" s="5">
        <v>1</v>
      </c>
      <c r="CC25" s="5"/>
    </row>
    <row r="26" spans="1:82" x14ac:dyDescent="0.25">
      <c r="BV26" s="10"/>
      <c r="BW26" s="10"/>
      <c r="BX26" s="10"/>
      <c r="BY26" s="10"/>
      <c r="BZ26" s="10"/>
      <c r="CA26" s="10"/>
      <c r="CB26" s="10"/>
      <c r="CC26" s="10"/>
      <c r="CD26" s="10"/>
    </row>
  </sheetData>
  <mergeCells count="10">
    <mergeCell ref="BX6:BY6"/>
    <mergeCell ref="BZ6:CA6"/>
    <mergeCell ref="CB6:CC6"/>
    <mergeCell ref="BU4:CC4"/>
    <mergeCell ref="C4:E4"/>
    <mergeCell ref="S4:V4"/>
    <mergeCell ref="BG4:BI4"/>
    <mergeCell ref="BV6:BW6"/>
    <mergeCell ref="AC4:AE4"/>
    <mergeCell ref="AK4:AM4"/>
  </mergeCells>
  <phoneticPr fontId="0" type="noConversion"/>
  <pageMargins left="0.7" right="0.7" top="0.75" bottom="0.75" header="0.3" footer="0.3"/>
  <pageSetup paperSize="9" scale="98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showGridLines="0" showRowColHeaders="0" topLeftCell="B1" workbookViewId="0">
      <selection activeCell="G24" sqref="G24"/>
    </sheetView>
  </sheetViews>
  <sheetFormatPr baseColWidth="10" defaultRowHeight="15" x14ac:dyDescent="0.25"/>
  <cols>
    <col min="1" max="1" width="6.140625" customWidth="1"/>
    <col min="2" max="2" width="16.7109375" customWidth="1"/>
    <col min="3" max="3" width="11.5703125" customWidth="1"/>
    <col min="7" max="7" width="11.42578125" customWidth="1"/>
  </cols>
  <sheetData>
    <row r="1" spans="2:6" ht="18.75" x14ac:dyDescent="0.25">
      <c r="B1" s="1" t="s">
        <v>49</v>
      </c>
    </row>
    <row r="3" spans="2:6" ht="21" customHeight="1" x14ac:dyDescent="0.25">
      <c r="B3" s="58" t="s">
        <v>50</v>
      </c>
      <c r="C3" s="59"/>
      <c r="D3" s="59"/>
      <c r="E3" s="59"/>
      <c r="F3" s="59"/>
    </row>
    <row r="4" spans="2:6" ht="14.45" x14ac:dyDescent="0.3">
      <c r="B4" s="2"/>
      <c r="D4" s="2"/>
      <c r="E4" s="2"/>
    </row>
    <row r="5" spans="2:6" ht="12.75" customHeight="1" x14ac:dyDescent="0.25">
      <c r="B5" s="3" t="s">
        <v>1</v>
      </c>
      <c r="C5" s="3" t="s">
        <v>51</v>
      </c>
      <c r="D5" s="25" t="s">
        <v>79</v>
      </c>
      <c r="E5" s="3" t="s">
        <v>80</v>
      </c>
      <c r="F5" s="3" t="s">
        <v>52</v>
      </c>
    </row>
    <row r="6" spans="2:6" x14ac:dyDescent="0.25">
      <c r="B6" s="5" t="s">
        <v>15</v>
      </c>
      <c r="C6" s="5">
        <v>167</v>
      </c>
      <c r="D6" s="5">
        <v>5</v>
      </c>
      <c r="E6" s="5">
        <v>20</v>
      </c>
      <c r="F6" s="9">
        <f t="shared" ref="F6:F23" si="0">(D6+E6)/$C6</f>
        <v>0.1497005988023952</v>
      </c>
    </row>
    <row r="7" spans="2:6" x14ac:dyDescent="0.25">
      <c r="B7" s="5" t="s">
        <v>3</v>
      </c>
      <c r="C7" s="5">
        <v>440</v>
      </c>
      <c r="D7" s="5">
        <v>8</v>
      </c>
      <c r="E7" s="5">
        <v>21</v>
      </c>
      <c r="F7" s="9">
        <f t="shared" si="0"/>
        <v>6.5909090909090903E-2</v>
      </c>
    </row>
    <row r="8" spans="2:6" x14ac:dyDescent="0.25">
      <c r="B8" s="5" t="s">
        <v>4</v>
      </c>
      <c r="C8" s="5">
        <v>63</v>
      </c>
      <c r="D8" s="5">
        <v>2</v>
      </c>
      <c r="E8" s="5">
        <v>4</v>
      </c>
      <c r="F8" s="9">
        <f t="shared" si="0"/>
        <v>9.5238095238095233E-2</v>
      </c>
    </row>
    <row r="9" spans="2:6" ht="14.45" x14ac:dyDescent="0.3">
      <c r="B9" s="5" t="s">
        <v>5</v>
      </c>
      <c r="C9" s="5">
        <v>51</v>
      </c>
      <c r="D9" s="5">
        <v>0</v>
      </c>
      <c r="E9" s="5">
        <v>0</v>
      </c>
      <c r="F9" s="9">
        <f t="shared" si="0"/>
        <v>0</v>
      </c>
    </row>
    <row r="10" spans="2:6" ht="14.45" x14ac:dyDescent="0.3">
      <c r="B10" s="5" t="s">
        <v>6</v>
      </c>
      <c r="C10" s="5">
        <v>122</v>
      </c>
      <c r="D10" s="5">
        <v>6</v>
      </c>
      <c r="E10" s="5">
        <v>10</v>
      </c>
      <c r="F10" s="9">
        <f t="shared" si="0"/>
        <v>0.13114754098360656</v>
      </c>
    </row>
    <row r="11" spans="2:6" ht="14.45" x14ac:dyDescent="0.3">
      <c r="B11" s="5" t="s">
        <v>7</v>
      </c>
      <c r="C11" s="5">
        <v>28</v>
      </c>
      <c r="D11" s="5">
        <v>1</v>
      </c>
      <c r="E11" s="5">
        <v>0</v>
      </c>
      <c r="F11" s="9">
        <f t="shared" si="0"/>
        <v>3.5714285714285712E-2</v>
      </c>
    </row>
    <row r="12" spans="2:6" ht="14.45" x14ac:dyDescent="0.3">
      <c r="B12" s="5" t="s">
        <v>63</v>
      </c>
      <c r="C12" s="5">
        <v>86</v>
      </c>
      <c r="D12" s="5">
        <v>1</v>
      </c>
      <c r="E12" s="5">
        <v>4</v>
      </c>
      <c r="F12" s="9">
        <f t="shared" si="0"/>
        <v>5.8139534883720929E-2</v>
      </c>
    </row>
    <row r="13" spans="2:6" x14ac:dyDescent="0.25">
      <c r="B13" s="5" t="s">
        <v>65</v>
      </c>
      <c r="C13" s="5">
        <v>128</v>
      </c>
      <c r="D13" s="5">
        <v>3</v>
      </c>
      <c r="E13" s="5">
        <v>5</v>
      </c>
      <c r="F13" s="9">
        <f t="shared" si="0"/>
        <v>6.25E-2</v>
      </c>
    </row>
    <row r="14" spans="2:6" x14ac:dyDescent="0.25">
      <c r="B14" s="5" t="s">
        <v>8</v>
      </c>
      <c r="C14" s="5">
        <v>390</v>
      </c>
      <c r="D14" s="5">
        <v>18</v>
      </c>
      <c r="E14" s="5">
        <v>36</v>
      </c>
      <c r="F14" s="9">
        <f t="shared" si="0"/>
        <v>0.13846153846153847</v>
      </c>
    </row>
    <row r="15" spans="2:6" x14ac:dyDescent="0.25">
      <c r="B15" s="5" t="s">
        <v>66</v>
      </c>
      <c r="C15" s="5">
        <v>256</v>
      </c>
      <c r="D15" s="5">
        <v>5</v>
      </c>
      <c r="E15" s="5">
        <v>9</v>
      </c>
      <c r="F15" s="9">
        <f t="shared" si="0"/>
        <v>5.46875E-2</v>
      </c>
    </row>
    <row r="16" spans="2:6" x14ac:dyDescent="0.25">
      <c r="B16" s="5" t="s">
        <v>9</v>
      </c>
      <c r="C16" s="5">
        <v>57</v>
      </c>
      <c r="D16" s="5">
        <v>1</v>
      </c>
      <c r="E16" s="5">
        <v>1</v>
      </c>
      <c r="F16" s="9">
        <f t="shared" si="0"/>
        <v>3.5087719298245612E-2</v>
      </c>
    </row>
    <row r="17" spans="2:6" x14ac:dyDescent="0.25">
      <c r="B17" s="5" t="s">
        <v>10</v>
      </c>
      <c r="C17" s="5">
        <v>148</v>
      </c>
      <c r="D17" s="5">
        <v>3</v>
      </c>
      <c r="E17" s="5">
        <v>7</v>
      </c>
      <c r="F17" s="9">
        <f t="shared" si="0"/>
        <v>6.7567567567567571E-2</v>
      </c>
    </row>
    <row r="18" spans="2:6" x14ac:dyDescent="0.25">
      <c r="B18" s="5" t="s">
        <v>64</v>
      </c>
      <c r="C18" s="5">
        <v>59</v>
      </c>
      <c r="D18" s="5">
        <v>1</v>
      </c>
      <c r="E18" s="5">
        <v>3</v>
      </c>
      <c r="F18" s="9">
        <f t="shared" si="0"/>
        <v>6.7796610169491525E-2</v>
      </c>
    </row>
    <row r="19" spans="2:6" x14ac:dyDescent="0.25">
      <c r="B19" s="5" t="s">
        <v>11</v>
      </c>
      <c r="C19" s="5">
        <v>13</v>
      </c>
      <c r="D19" s="5">
        <v>0</v>
      </c>
      <c r="E19" s="5">
        <v>2</v>
      </c>
      <c r="F19" s="9">
        <f t="shared" si="0"/>
        <v>0.15384615384615385</v>
      </c>
    </row>
    <row r="20" spans="2:6" x14ac:dyDescent="0.25">
      <c r="B20" s="5" t="s">
        <v>12</v>
      </c>
      <c r="C20" s="5">
        <v>305</v>
      </c>
      <c r="D20" s="5">
        <v>11</v>
      </c>
      <c r="E20" s="5">
        <v>14</v>
      </c>
      <c r="F20" s="9">
        <f t="shared" si="0"/>
        <v>8.1967213114754092E-2</v>
      </c>
    </row>
    <row r="21" spans="2:6" x14ac:dyDescent="0.25">
      <c r="B21" s="5" t="s">
        <v>13</v>
      </c>
      <c r="C21" s="5">
        <v>61</v>
      </c>
      <c r="D21" s="5">
        <v>2</v>
      </c>
      <c r="E21" s="5">
        <v>3</v>
      </c>
      <c r="F21" s="9">
        <f t="shared" si="0"/>
        <v>8.1967213114754092E-2</v>
      </c>
    </row>
    <row r="22" spans="2:6" x14ac:dyDescent="0.25">
      <c r="B22" s="5" t="s">
        <v>14</v>
      </c>
      <c r="C22" s="5">
        <v>21</v>
      </c>
      <c r="D22" s="5">
        <v>0</v>
      </c>
      <c r="E22" s="5">
        <v>1</v>
      </c>
      <c r="F22" s="9">
        <f t="shared" si="0"/>
        <v>4.7619047619047616E-2</v>
      </c>
    </row>
    <row r="23" spans="2:6" x14ac:dyDescent="0.25">
      <c r="B23" s="5" t="s">
        <v>16</v>
      </c>
      <c r="C23" s="5">
        <v>96</v>
      </c>
      <c r="D23" s="5">
        <v>3</v>
      </c>
      <c r="E23" s="5">
        <v>4</v>
      </c>
      <c r="F23" s="9">
        <f t="shared" si="0"/>
        <v>7.2916666666666671E-2</v>
      </c>
    </row>
    <row r="24" spans="2:6" ht="15.75" x14ac:dyDescent="0.25">
      <c r="F24" s="12"/>
    </row>
    <row r="38" spans="7:7" x14ac:dyDescent="0.25">
      <c r="G38" s="5"/>
    </row>
  </sheetData>
  <mergeCells count="1">
    <mergeCell ref="B3:F3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showGridLines="0" showRowColHeaders="0" workbookViewId="0">
      <selection activeCell="G21" sqref="G21"/>
    </sheetView>
  </sheetViews>
  <sheetFormatPr baseColWidth="10" defaultRowHeight="15" x14ac:dyDescent="0.25"/>
  <cols>
    <col min="1" max="1" width="5.42578125" customWidth="1"/>
    <col min="2" max="3" width="18.85546875" customWidth="1"/>
    <col min="6" max="6" width="12.7109375" bestFit="1" customWidth="1"/>
  </cols>
  <sheetData>
    <row r="1" spans="2:7" ht="18.75" x14ac:dyDescent="0.25">
      <c r="B1" s="1" t="s">
        <v>58</v>
      </c>
      <c r="C1" s="1"/>
    </row>
    <row r="4" spans="2:7" ht="18" customHeight="1" x14ac:dyDescent="0.25">
      <c r="B4" s="58" t="s">
        <v>56</v>
      </c>
      <c r="C4" s="59"/>
      <c r="D4" s="59"/>
      <c r="E4" s="59"/>
      <c r="F4" s="27"/>
      <c r="G4" s="15" t="s">
        <v>60</v>
      </c>
    </row>
    <row r="5" spans="2:7" ht="14.45" x14ac:dyDescent="0.3">
      <c r="B5" s="2"/>
      <c r="C5" s="2"/>
      <c r="D5" s="2"/>
      <c r="E5" s="2"/>
      <c r="F5" s="2"/>
    </row>
    <row r="8" spans="2:7" ht="18" x14ac:dyDescent="0.25">
      <c r="B8" s="28" t="s">
        <v>1</v>
      </c>
      <c r="C8" s="28" t="s">
        <v>59</v>
      </c>
      <c r="D8" s="28" t="s">
        <v>57</v>
      </c>
      <c r="E8" s="28" t="s">
        <v>61</v>
      </c>
      <c r="F8" s="26"/>
    </row>
    <row r="9" spans="2:7" x14ac:dyDescent="0.25">
      <c r="B9" s="5" t="s">
        <v>3</v>
      </c>
      <c r="C9" s="14">
        <f t="shared" ref="C9:C26" si="0">D9/((E9/100000))</f>
        <v>5.1573524608348196</v>
      </c>
      <c r="D9" s="5">
        <v>441</v>
      </c>
      <c r="E9" s="5">
        <v>8550899</v>
      </c>
      <c r="F9" s="13"/>
    </row>
    <row r="10" spans="2:7" x14ac:dyDescent="0.25">
      <c r="B10" s="5" t="s">
        <v>4</v>
      </c>
      <c r="C10" s="14">
        <f t="shared" si="0"/>
        <v>4.8137535816618913</v>
      </c>
      <c r="D10" s="5">
        <v>63</v>
      </c>
      <c r="E10" s="5">
        <v>1308750</v>
      </c>
      <c r="F10" s="13"/>
    </row>
    <row r="11" spans="2:7" ht="14.45" x14ac:dyDescent="0.3">
      <c r="B11" s="5" t="s">
        <v>5</v>
      </c>
      <c r="C11" s="14">
        <f t="shared" si="0"/>
        <v>5.0243487671021096</v>
      </c>
      <c r="D11" s="5">
        <v>52</v>
      </c>
      <c r="E11" s="5">
        <v>1034960</v>
      </c>
      <c r="F11" s="13"/>
    </row>
    <row r="12" spans="2:7" ht="14.45" x14ac:dyDescent="0.3">
      <c r="B12" s="5" t="s">
        <v>6</v>
      </c>
      <c r="C12" s="14">
        <f t="shared" si="0"/>
        <v>5.7871440965675127</v>
      </c>
      <c r="D12" s="5">
        <v>122</v>
      </c>
      <c r="E12" s="5">
        <v>2108121</v>
      </c>
      <c r="F12" s="13"/>
    </row>
    <row r="13" spans="2:7" ht="14.45" x14ac:dyDescent="0.3">
      <c r="B13" s="5" t="s">
        <v>7</v>
      </c>
      <c r="C13" s="14">
        <f t="shared" si="0"/>
        <v>4.652805900447186</v>
      </c>
      <c r="D13" s="5">
        <v>27</v>
      </c>
      <c r="E13" s="5">
        <v>580295</v>
      </c>
      <c r="F13" s="13"/>
    </row>
    <row r="14" spans="2:7" ht="14.45" x14ac:dyDescent="0.3">
      <c r="B14" s="5" t="s">
        <v>63</v>
      </c>
      <c r="C14" s="14">
        <f t="shared" si="0"/>
        <v>4.2333688903503317</v>
      </c>
      <c r="D14" s="5">
        <v>86</v>
      </c>
      <c r="E14" s="5">
        <v>2031479</v>
      </c>
      <c r="F14" s="13"/>
    </row>
    <row r="15" spans="2:7" x14ac:dyDescent="0.25">
      <c r="B15" s="5" t="s">
        <v>65</v>
      </c>
      <c r="C15" s="14">
        <f t="shared" si="0"/>
        <v>5.2353841061158768</v>
      </c>
      <c r="D15" s="5">
        <v>127</v>
      </c>
      <c r="E15" s="5">
        <v>2425801</v>
      </c>
      <c r="F15" s="13"/>
    </row>
    <row r="16" spans="2:7" x14ac:dyDescent="0.25">
      <c r="B16" s="5" t="s">
        <v>8</v>
      </c>
      <c r="C16" s="14">
        <f t="shared" si="0"/>
        <v>5.0556987121203099</v>
      </c>
      <c r="D16" s="5">
        <v>382</v>
      </c>
      <c r="E16" s="5">
        <v>7555830</v>
      </c>
      <c r="F16" s="13"/>
    </row>
    <row r="17" spans="2:6" x14ac:dyDescent="0.25">
      <c r="B17" s="5" t="s">
        <v>66</v>
      </c>
      <c r="C17" s="14">
        <f t="shared" si="0"/>
        <v>5.1401302719472941</v>
      </c>
      <c r="D17" s="5">
        <v>254</v>
      </c>
      <c r="E17" s="5">
        <v>4941509</v>
      </c>
      <c r="F17" s="13"/>
    </row>
    <row r="18" spans="2:6" x14ac:dyDescent="0.25">
      <c r="B18" s="5" t="s">
        <v>9</v>
      </c>
      <c r="C18" s="14">
        <f t="shared" si="0"/>
        <v>5.2781687532409807</v>
      </c>
      <c r="D18" s="5">
        <v>57</v>
      </c>
      <c r="E18" s="5">
        <v>1079920</v>
      </c>
      <c r="F18" s="13"/>
    </row>
    <row r="19" spans="2:6" x14ac:dyDescent="0.25">
      <c r="B19" s="5" t="s">
        <v>10</v>
      </c>
      <c r="C19" s="14">
        <f t="shared" si="0"/>
        <v>5.3907579516449005</v>
      </c>
      <c r="D19" s="5">
        <v>146</v>
      </c>
      <c r="E19" s="5">
        <v>2708339</v>
      </c>
      <c r="F19" s="13"/>
    </row>
    <row r="20" spans="2:6" x14ac:dyDescent="0.25">
      <c r="B20" s="5" t="s">
        <v>64</v>
      </c>
      <c r="C20" s="14">
        <f t="shared" si="0"/>
        <v>5.2867430884794695</v>
      </c>
      <c r="D20" s="5">
        <v>59</v>
      </c>
      <c r="E20" s="5">
        <v>1115999</v>
      </c>
      <c r="F20" s="13"/>
    </row>
    <row r="21" spans="2:6" x14ac:dyDescent="0.25">
      <c r="B21" s="5" t="s">
        <v>11</v>
      </c>
      <c r="C21" s="14">
        <f t="shared" si="0"/>
        <v>4.1219984716897971</v>
      </c>
      <c r="D21" s="5">
        <v>13</v>
      </c>
      <c r="E21" s="5">
        <v>315381</v>
      </c>
      <c r="F21" s="13"/>
    </row>
    <row r="22" spans="2:6" x14ac:dyDescent="0.25">
      <c r="B22" s="5" t="s">
        <v>12</v>
      </c>
      <c r="C22" s="14">
        <f t="shared" si="0"/>
        <v>4.6410244431385381</v>
      </c>
      <c r="D22" s="5">
        <v>302</v>
      </c>
      <c r="E22" s="5">
        <v>6507184</v>
      </c>
      <c r="F22" s="13"/>
    </row>
    <row r="23" spans="2:6" x14ac:dyDescent="0.25">
      <c r="B23" s="5" t="s">
        <v>13</v>
      </c>
      <c r="C23" s="14">
        <f t="shared" si="0"/>
        <v>4.2169039355276192</v>
      </c>
      <c r="D23" s="5">
        <v>62</v>
      </c>
      <c r="E23" s="5">
        <v>1470273</v>
      </c>
      <c r="F23" s="13"/>
    </row>
    <row r="24" spans="2:6" x14ac:dyDescent="0.25">
      <c r="B24" s="5" t="s">
        <v>14</v>
      </c>
      <c r="C24" s="14">
        <f t="shared" si="0"/>
        <v>3.2647527960275733</v>
      </c>
      <c r="D24" s="5">
        <v>21</v>
      </c>
      <c r="E24" s="5">
        <v>643234</v>
      </c>
      <c r="F24" s="13"/>
    </row>
    <row r="25" spans="2:6" x14ac:dyDescent="0.25">
      <c r="B25" s="5" t="s">
        <v>16</v>
      </c>
      <c r="C25" s="14">
        <f t="shared" si="0"/>
        <v>4.2841035148790567</v>
      </c>
      <c r="D25" s="5">
        <v>94</v>
      </c>
      <c r="E25" s="5">
        <v>2194158</v>
      </c>
      <c r="F25" s="13"/>
    </row>
    <row r="26" spans="2:6" x14ac:dyDescent="0.25">
      <c r="B26" s="5" t="s">
        <v>37</v>
      </c>
      <c r="C26" s="14">
        <f t="shared" si="0"/>
        <v>4.9557533677006669</v>
      </c>
      <c r="D26" s="5">
        <f>SUM(D9:D25)</f>
        <v>2308</v>
      </c>
      <c r="E26" s="5">
        <f>SUM(E9:E25)</f>
        <v>46572132</v>
      </c>
      <c r="F26" s="11"/>
    </row>
    <row r="27" spans="2:6" x14ac:dyDescent="0.25">
      <c r="B27" s="11"/>
      <c r="C27" s="20"/>
      <c r="D27" s="11"/>
      <c r="E27" s="11"/>
      <c r="F27" s="11"/>
    </row>
    <row r="28" spans="2:6" x14ac:dyDescent="0.25">
      <c r="B28" s="5" t="s">
        <v>67</v>
      </c>
      <c r="C28" s="64">
        <f>E26</f>
        <v>46572132</v>
      </c>
      <c r="D28" s="65"/>
      <c r="E28" s="66"/>
      <c r="F28" s="11"/>
    </row>
    <row r="29" spans="2:6" x14ac:dyDescent="0.25">
      <c r="B29" s="21" t="s">
        <v>57</v>
      </c>
      <c r="C29" s="64">
        <f>D26</f>
        <v>2308</v>
      </c>
      <c r="D29" s="65"/>
      <c r="E29" s="66"/>
      <c r="F29" s="11"/>
    </row>
    <row r="30" spans="2:6" x14ac:dyDescent="0.25">
      <c r="B30" s="19"/>
      <c r="C30" s="18"/>
      <c r="D30" s="10"/>
      <c r="F30" s="11"/>
    </row>
    <row r="31" spans="2:6" x14ac:dyDescent="0.25">
      <c r="B31" s="16" t="s">
        <v>94</v>
      </c>
    </row>
  </sheetData>
  <mergeCells count="3">
    <mergeCell ref="B4:E4"/>
    <mergeCell ref="C29:E29"/>
    <mergeCell ref="C28:E28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showGridLines="0" showRowColHeaders="0" workbookViewId="0">
      <selection activeCell="G6" sqref="G6"/>
    </sheetView>
  </sheetViews>
  <sheetFormatPr baseColWidth="10" defaultRowHeight="15" x14ac:dyDescent="0.25"/>
  <cols>
    <col min="2" max="2" width="16.140625" customWidth="1"/>
    <col min="8" max="8" width="5.42578125" customWidth="1"/>
    <col min="9" max="9" width="6.28515625" customWidth="1"/>
    <col min="10" max="10" width="5.7109375" customWidth="1"/>
    <col min="11" max="11" width="16.28515625" customWidth="1"/>
  </cols>
  <sheetData>
    <row r="2" spans="2:14" ht="18.75" x14ac:dyDescent="0.25">
      <c r="B2" s="1" t="s">
        <v>90</v>
      </c>
    </row>
    <row r="5" spans="2:14" x14ac:dyDescent="0.25">
      <c r="B5" s="58" t="s">
        <v>78</v>
      </c>
      <c r="C5" s="59"/>
      <c r="D5" s="59"/>
      <c r="E5" s="59"/>
      <c r="K5" s="58" t="s">
        <v>91</v>
      </c>
      <c r="L5" s="59"/>
      <c r="M5" s="59"/>
      <c r="N5" s="59"/>
    </row>
    <row r="7" spans="2:14" ht="18" x14ac:dyDescent="0.25">
      <c r="B7" s="3" t="s">
        <v>70</v>
      </c>
      <c r="C7" s="3" t="s">
        <v>77</v>
      </c>
      <c r="K7" s="48" t="s">
        <v>1</v>
      </c>
      <c r="L7" s="48" t="s">
        <v>52</v>
      </c>
      <c r="M7" s="49" t="s">
        <v>89</v>
      </c>
      <c r="N7" s="48" t="s">
        <v>57</v>
      </c>
    </row>
    <row r="8" spans="2:14" x14ac:dyDescent="0.25">
      <c r="B8" s="5" t="s">
        <v>71</v>
      </c>
      <c r="C8" s="5">
        <v>2452</v>
      </c>
      <c r="K8" s="5" t="s">
        <v>3</v>
      </c>
      <c r="L8" s="51">
        <f>M8/N8</f>
        <v>0.20861678004535147</v>
      </c>
      <c r="M8" s="50">
        <v>92</v>
      </c>
      <c r="N8" s="5">
        <v>441</v>
      </c>
    </row>
    <row r="9" spans="2:14" x14ac:dyDescent="0.25">
      <c r="B9" s="5" t="s">
        <v>72</v>
      </c>
      <c r="C9" s="5">
        <v>33</v>
      </c>
      <c r="K9" s="5" t="s">
        <v>4</v>
      </c>
      <c r="L9" s="51">
        <f t="shared" ref="L9:L25" si="0">M9/N9</f>
        <v>0.14285714285714285</v>
      </c>
      <c r="M9" s="50">
        <v>9</v>
      </c>
      <c r="N9" s="5">
        <v>63</v>
      </c>
    </row>
    <row r="10" spans="2:14" ht="14.45" x14ac:dyDescent="0.3">
      <c r="B10" s="5" t="s">
        <v>73</v>
      </c>
      <c r="C10" s="5">
        <v>6</v>
      </c>
      <c r="K10" s="5" t="s">
        <v>5</v>
      </c>
      <c r="L10" s="51">
        <f t="shared" si="0"/>
        <v>0.17307692307692307</v>
      </c>
      <c r="M10" s="50">
        <v>9</v>
      </c>
      <c r="N10" s="5">
        <v>52</v>
      </c>
    </row>
    <row r="11" spans="2:14" x14ac:dyDescent="0.25">
      <c r="B11" s="5" t="s">
        <v>74</v>
      </c>
      <c r="C11" s="5">
        <v>54</v>
      </c>
      <c r="K11" s="5" t="s">
        <v>6</v>
      </c>
      <c r="L11" s="51">
        <f t="shared" si="0"/>
        <v>0.22950819672131148</v>
      </c>
      <c r="M11" s="50">
        <v>28</v>
      </c>
      <c r="N11" s="5">
        <v>122</v>
      </c>
    </row>
    <row r="12" spans="2:14" x14ac:dyDescent="0.25">
      <c r="B12" s="5" t="s">
        <v>75</v>
      </c>
      <c r="C12" s="5">
        <v>28</v>
      </c>
      <c r="K12" s="5" t="s">
        <v>7</v>
      </c>
      <c r="L12" s="51">
        <f t="shared" si="0"/>
        <v>7.407407407407407E-2</v>
      </c>
      <c r="M12" s="50">
        <v>2</v>
      </c>
      <c r="N12" s="5">
        <v>27</v>
      </c>
    </row>
    <row r="13" spans="2:14" x14ac:dyDescent="0.25">
      <c r="B13" s="5" t="s">
        <v>76</v>
      </c>
      <c r="C13" s="5">
        <v>32</v>
      </c>
      <c r="K13" s="5" t="s">
        <v>63</v>
      </c>
      <c r="L13" s="51">
        <f t="shared" si="0"/>
        <v>0.2441860465116279</v>
      </c>
      <c r="M13" s="50">
        <v>21</v>
      </c>
      <c r="N13" s="5">
        <v>86</v>
      </c>
    </row>
    <row r="14" spans="2:14" x14ac:dyDescent="0.25">
      <c r="K14" s="5" t="s">
        <v>65</v>
      </c>
      <c r="L14" s="51">
        <f t="shared" si="0"/>
        <v>0.15748031496062992</v>
      </c>
      <c r="M14" s="50">
        <v>20</v>
      </c>
      <c r="N14" s="5">
        <v>127</v>
      </c>
    </row>
    <row r="15" spans="2:14" x14ac:dyDescent="0.25">
      <c r="K15" s="5" t="s">
        <v>8</v>
      </c>
      <c r="L15" s="51">
        <f t="shared" si="0"/>
        <v>0.24607329842931938</v>
      </c>
      <c r="M15" s="50">
        <v>94</v>
      </c>
      <c r="N15" s="5">
        <v>382</v>
      </c>
    </row>
    <row r="16" spans="2:14" x14ac:dyDescent="0.25">
      <c r="K16" s="5" t="s">
        <v>66</v>
      </c>
      <c r="L16" s="51">
        <f t="shared" si="0"/>
        <v>0.20078740157480315</v>
      </c>
      <c r="M16" s="50">
        <v>51</v>
      </c>
      <c r="N16" s="5">
        <v>254</v>
      </c>
    </row>
    <row r="17" spans="11:14" x14ac:dyDescent="0.25">
      <c r="K17" s="5" t="s">
        <v>9</v>
      </c>
      <c r="L17" s="51">
        <f t="shared" si="0"/>
        <v>0.2982456140350877</v>
      </c>
      <c r="M17" s="50">
        <v>17</v>
      </c>
      <c r="N17" s="5">
        <v>57</v>
      </c>
    </row>
    <row r="18" spans="11:14" x14ac:dyDescent="0.25">
      <c r="K18" s="5" t="s">
        <v>10</v>
      </c>
      <c r="L18" s="51">
        <f t="shared" si="0"/>
        <v>0.17808219178082191</v>
      </c>
      <c r="M18" s="50">
        <v>26</v>
      </c>
      <c r="N18" s="5">
        <v>146</v>
      </c>
    </row>
    <row r="19" spans="11:14" x14ac:dyDescent="0.25">
      <c r="K19" s="5" t="s">
        <v>64</v>
      </c>
      <c r="L19" s="51">
        <f t="shared" si="0"/>
        <v>0.16949152542372881</v>
      </c>
      <c r="M19" s="50">
        <v>10</v>
      </c>
      <c r="N19" s="5">
        <v>59</v>
      </c>
    </row>
    <row r="20" spans="11:14" x14ac:dyDescent="0.25">
      <c r="K20" s="5" t="s">
        <v>11</v>
      </c>
      <c r="L20" s="51">
        <f t="shared" si="0"/>
        <v>7.6923076923076927E-2</v>
      </c>
      <c r="M20" s="50">
        <v>1</v>
      </c>
      <c r="N20" s="5">
        <v>13</v>
      </c>
    </row>
    <row r="21" spans="11:14" x14ac:dyDescent="0.25">
      <c r="K21" s="5" t="s">
        <v>12</v>
      </c>
      <c r="L21" s="51">
        <f t="shared" si="0"/>
        <v>0.20529801324503311</v>
      </c>
      <c r="M21" s="50">
        <v>62</v>
      </c>
      <c r="N21" s="5">
        <v>302</v>
      </c>
    </row>
    <row r="22" spans="11:14" x14ac:dyDescent="0.25">
      <c r="K22" s="5" t="s">
        <v>13</v>
      </c>
      <c r="L22" s="51">
        <f t="shared" si="0"/>
        <v>0.27419354838709675</v>
      </c>
      <c r="M22" s="50">
        <v>17</v>
      </c>
      <c r="N22" s="5">
        <v>62</v>
      </c>
    </row>
    <row r="23" spans="11:14" x14ac:dyDescent="0.25">
      <c r="K23" s="5" t="s">
        <v>14</v>
      </c>
      <c r="L23" s="51">
        <f t="shared" si="0"/>
        <v>4.7619047619047616E-2</v>
      </c>
      <c r="M23" s="50">
        <v>1</v>
      </c>
      <c r="N23" s="5">
        <v>21</v>
      </c>
    </row>
    <row r="24" spans="11:14" x14ac:dyDescent="0.25">
      <c r="K24" s="5" t="s">
        <v>16</v>
      </c>
      <c r="L24" s="51">
        <f t="shared" si="0"/>
        <v>0.32978723404255317</v>
      </c>
      <c r="M24" s="50">
        <v>31</v>
      </c>
      <c r="N24" s="5">
        <v>94</v>
      </c>
    </row>
    <row r="25" spans="11:14" x14ac:dyDescent="0.25">
      <c r="K25" s="5" t="s">
        <v>37</v>
      </c>
      <c r="L25" s="51">
        <f t="shared" si="0"/>
        <v>0.21273830155979204</v>
      </c>
      <c r="M25" s="50">
        <f>SUM(M8:M24)</f>
        <v>491</v>
      </c>
      <c r="N25" s="5">
        <f>SUM(N8:N24)</f>
        <v>2308</v>
      </c>
    </row>
  </sheetData>
  <mergeCells count="2">
    <mergeCell ref="B5:E5"/>
    <mergeCell ref="K5:N5"/>
  </mergeCells>
  <phoneticPr fontId="0" type="noConversion"/>
  <pageMargins left="0.7" right="0.7" top="0.75" bottom="0.75" header="0.3" footer="0.3"/>
  <pageSetup paperSize="9" scale="64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Órganos Centrales</vt:lpstr>
      <vt:lpstr>Fiscalías Territoriales</vt:lpstr>
      <vt:lpstr>Antigüedad-Edad</vt:lpstr>
      <vt:lpstr>Sexo</vt:lpstr>
      <vt:lpstr>Rotación de personal</vt:lpstr>
      <vt:lpstr>Número de Fiscales - Población</vt:lpstr>
      <vt:lpstr>Situaciones Adtvas-Bajas enf.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2018-05-09T12:05:31Z</dcterms:modified>
</cp:coreProperties>
</file>